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1"/>
  <workbookPr/>
  <mc:AlternateContent xmlns:mc="http://schemas.openxmlformats.org/markup-compatibility/2006">
    <mc:Choice Requires="x15">
      <x15ac:absPath xmlns:x15ac="http://schemas.microsoft.com/office/spreadsheetml/2010/11/ac" url="/Users/veronicazurita/Desktop/SUIZAGUA/GUIA DE APOYO -CERTIFICADO AZUL/Material a diseñar CERTIF. AZUL/Doc Excel/"/>
    </mc:Choice>
  </mc:AlternateContent>
  <xr:revisionPtr revIDLastSave="2" documentId="13_ncr:1_{A85A51FD-7E8F-B445-AEA2-27CD19797491}" xr6:coauthVersionLast="46" xr6:coauthVersionMax="46" xr10:uidLastSave="{9DE8AFDD-D221-4581-856A-3C94FE6E7180}"/>
  <bookViews>
    <workbookView xWindow="1780" yWindow="1560" windowWidth="28080" windowHeight="24780" tabRatio="881" firstSheet="1" activeTab="5" xr2:uid="{2665A297-DABE-7445-9C3F-91EF0172634F}"/>
  </bookViews>
  <sheets>
    <sheet name="0. EJEMPLO RESULTADOS HDA" sheetId="1" r:id="rId1"/>
    <sheet name="1. INFORMACIÓN EMPRESA" sheetId="2" r:id="rId2"/>
    <sheet name="2. INFORMACIÓN MEDICIÓN HDA" sheetId="13" r:id="rId3"/>
    <sheet name="3. RESULTADOS INVENTARIO" sheetId="8" r:id="rId4"/>
    <sheet name="4. RESULTADOS PUNTO MEDIO (2)" sheetId="14" r:id="rId5"/>
    <sheet name="5. RESULTADOS PUNTO FINAL" sheetId="12" r:id="rId6"/>
  </sheets>
  <definedNames>
    <definedName name="_xlnm.Print_Area" localSheetId="1">'1. INFORMACIÓN EMPRESA'!$A$1:$D$58</definedName>
    <definedName name="_xlnm.Print_Area" localSheetId="2">'2. INFORMACIÓN MEDICIÓN HDA'!$A$1:$F$78</definedName>
    <definedName name="_xlnm.Print_Area" localSheetId="3">'3. RESULTADOS INVENTARIO'!$A$1:$F$84</definedName>
    <definedName name="_xlnm.Print_Area" localSheetId="4">'4. RESULTADOS PUNTO MEDIO (2)'!$H$1:$O$62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14" l="1"/>
  <c r="N53" i="14" s="1"/>
  <c r="L52" i="14"/>
  <c r="M52" i="14" s="1"/>
  <c r="L51" i="14"/>
  <c r="M51" i="14" s="1"/>
  <c r="L50" i="14"/>
  <c r="N50" i="14" s="1"/>
  <c r="L49" i="14"/>
  <c r="N49" i="14" s="1"/>
  <c r="M43" i="14"/>
  <c r="M42" i="14"/>
  <c r="M41" i="14"/>
  <c r="M37" i="14"/>
  <c r="M36" i="14"/>
  <c r="M35" i="14"/>
  <c r="M31" i="14"/>
  <c r="M30" i="14"/>
  <c r="M29" i="14"/>
  <c r="M25" i="14"/>
  <c r="M24" i="14"/>
  <c r="M23" i="14"/>
  <c r="M19" i="14"/>
  <c r="M18" i="14"/>
  <c r="M17" i="14"/>
  <c r="F43" i="14"/>
  <c r="F42" i="14"/>
  <c r="F41" i="14"/>
  <c r="F37" i="14"/>
  <c r="F36" i="14"/>
  <c r="F35" i="14"/>
  <c r="F31" i="14"/>
  <c r="F30" i="14"/>
  <c r="F29" i="14"/>
  <c r="F25" i="14"/>
  <c r="F24" i="14"/>
  <c r="F23" i="14"/>
  <c r="F19" i="14"/>
  <c r="F18" i="14"/>
  <c r="F17" i="14"/>
  <c r="N51" i="14" l="1"/>
  <c r="N52" i="14"/>
  <c r="M50" i="14"/>
  <c r="M49" i="14"/>
  <c r="M53" i="14"/>
  <c r="AA20" i="12"/>
  <c r="AB20" i="12" s="1"/>
  <c r="AA21" i="12"/>
  <c r="AB21" i="12" s="1"/>
  <c r="AA22" i="12"/>
  <c r="AB22" i="12" s="1"/>
  <c r="AA23" i="12"/>
  <c r="AB23" i="12" s="1"/>
  <c r="AA24" i="12"/>
  <c r="AB24" i="12" s="1"/>
  <c r="AA25" i="12"/>
  <c r="AC25" i="12" s="1"/>
  <c r="AA19" i="12"/>
  <c r="AC19" i="12" s="1"/>
  <c r="AA8" i="12"/>
  <c r="AB8" i="12" s="1"/>
  <c r="AA9" i="12"/>
  <c r="AC9" i="12" s="1"/>
  <c r="AA7" i="12"/>
  <c r="AC7" i="12" s="1"/>
  <c r="U68" i="12"/>
  <c r="U69" i="12"/>
  <c r="U67" i="12"/>
  <c r="U62" i="12"/>
  <c r="U63" i="12"/>
  <c r="U61" i="12"/>
  <c r="U56" i="12"/>
  <c r="U57" i="12"/>
  <c r="U55" i="12"/>
  <c r="U50" i="12"/>
  <c r="U51" i="12"/>
  <c r="U49" i="12"/>
  <c r="U44" i="12"/>
  <c r="U45" i="12"/>
  <c r="U43" i="12"/>
  <c r="U38" i="12"/>
  <c r="U39" i="12"/>
  <c r="U37" i="12"/>
  <c r="U21" i="12"/>
  <c r="U22" i="12"/>
  <c r="U20" i="12"/>
  <c r="U15" i="12"/>
  <c r="U16" i="12"/>
  <c r="U14" i="12"/>
  <c r="F67" i="12"/>
  <c r="F68" i="12"/>
  <c r="F66" i="12"/>
  <c r="F62" i="12"/>
  <c r="F61" i="12"/>
  <c r="F60" i="12"/>
  <c r="F55" i="12"/>
  <c r="F56" i="12"/>
  <c r="F54" i="12"/>
  <c r="F49" i="12"/>
  <c r="F50" i="12"/>
  <c r="F48" i="12"/>
  <c r="AB9" i="12" l="1"/>
  <c r="AC8" i="12"/>
  <c r="AC23" i="12"/>
  <c r="AB19" i="12"/>
  <c r="AC22" i="12"/>
  <c r="AB25" i="12"/>
  <c r="AB7" i="12"/>
  <c r="AC21" i="12"/>
  <c r="AC24" i="12"/>
  <c r="AC20" i="12"/>
  <c r="F43" i="12"/>
  <c r="F44" i="12"/>
  <c r="F42" i="12"/>
  <c r="F37" i="12"/>
  <c r="F38" i="12"/>
  <c r="F36" i="12"/>
  <c r="F21" i="12"/>
  <c r="F22" i="12"/>
  <c r="F20" i="12"/>
  <c r="F15" i="12"/>
  <c r="F16" i="12"/>
  <c r="F14" i="12"/>
  <c r="D76" i="8"/>
  <c r="E76" i="8" s="1"/>
  <c r="D75" i="8"/>
  <c r="E75" i="8" s="1"/>
  <c r="F75" i="8" l="1"/>
  <c r="F76" i="8"/>
  <c r="D57" i="8"/>
  <c r="D22" i="8" l="1"/>
  <c r="D19" i="8"/>
  <c r="D20" i="8"/>
  <c r="D21" i="8"/>
  <c r="D23" i="8"/>
  <c r="D18" i="8"/>
  <c r="AA7" i="1" l="1"/>
  <c r="AA8" i="1" s="1"/>
  <c r="AE7" i="1"/>
  <c r="AE8" i="1" s="1"/>
  <c r="AC22" i="1"/>
  <c r="U24" i="1"/>
  <c r="U25" i="1"/>
  <c r="U26" i="1"/>
  <c r="U30" i="1"/>
  <c r="Y13" i="1" s="1"/>
  <c r="AC28" i="1" s="1"/>
  <c r="U31" i="1"/>
  <c r="Y14" i="1" s="1"/>
  <c r="AC29" i="1" s="1"/>
  <c r="U32" i="1"/>
  <c r="Y15" i="1" s="1"/>
  <c r="AC30" i="1" s="1"/>
  <c r="AC34" i="1"/>
  <c r="AC35" i="1"/>
  <c r="U36" i="1"/>
  <c r="W36" i="1"/>
  <c r="AC36" i="1"/>
  <c r="U37" i="1"/>
  <c r="W37" i="1"/>
  <c r="U38" i="1"/>
  <c r="W38" i="1"/>
  <c r="U39" i="1"/>
  <c r="W3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AM7" i="1" l="1"/>
  <c r="AI7" i="1"/>
  <c r="AI9" i="1" s="1"/>
  <c r="AM13" i="1"/>
  <c r="AM11" i="1"/>
  <c r="AM9" i="1"/>
  <c r="AM12" i="1"/>
  <c r="AM10" i="1"/>
  <c r="AE12" i="1"/>
  <c r="AE11" i="1"/>
  <c r="AE10" i="1"/>
  <c r="AM8" i="1"/>
  <c r="AI8" i="1"/>
  <c r="AE13" i="1"/>
  <c r="AE9" i="1"/>
  <c r="AA9" i="1"/>
  <c r="D35" i="1" l="1"/>
  <c r="W11" i="1" s="1"/>
  <c r="D20" i="1"/>
  <c r="W9" i="1" s="1"/>
  <c r="D14" i="1"/>
  <c r="W8" i="1" s="1"/>
  <c r="E15" i="1" l="1"/>
  <c r="E36" i="1"/>
  <c r="E25" i="1"/>
  <c r="E21" i="1"/>
  <c r="AE35" i="1" s="1"/>
  <c r="E26" i="1"/>
  <c r="E24" i="1"/>
  <c r="AE34" i="1" s="1"/>
  <c r="E23" i="1"/>
  <c r="E22" i="1"/>
  <c r="AE36" i="1" s="1"/>
  <c r="E17" i="1"/>
  <c r="E18" i="1"/>
  <c r="E19" i="1"/>
  <c r="E16" i="1"/>
  <c r="D27" i="1"/>
  <c r="W7" i="1" s="1"/>
  <c r="W17" i="1" s="1"/>
  <c r="W19" i="1" l="1"/>
  <c r="W16" i="1"/>
  <c r="Q7" i="1"/>
  <c r="D29" i="1"/>
  <c r="W12" i="1" s="1"/>
  <c r="W20" i="1" s="1"/>
  <c r="F24" i="1"/>
  <c r="W24" i="1" s="1"/>
  <c r="F21" i="1"/>
  <c r="F15" i="1"/>
  <c r="W26" i="1" s="1"/>
  <c r="F23" i="1"/>
  <c r="F22" i="1"/>
  <c r="F19" i="1"/>
  <c r="F18" i="1"/>
  <c r="W25" i="1" s="1"/>
  <c r="F26" i="1"/>
  <c r="F17" i="1"/>
  <c r="F25" i="1"/>
  <c r="F16" i="1"/>
  <c r="Q8" i="1" l="1"/>
  <c r="D33" i="1"/>
  <c r="W10" i="1" s="1"/>
  <c r="W18" i="1" s="1"/>
  <c r="E30" i="1"/>
  <c r="W31" i="1" s="1"/>
  <c r="AA14" i="1" s="1"/>
  <c r="AE29" i="1" s="1"/>
  <c r="E31" i="1"/>
  <c r="W30" i="1" s="1"/>
  <c r="AA13" i="1" s="1"/>
  <c r="AE28" i="1" s="1"/>
  <c r="E32" i="1"/>
  <c r="W32" i="1" s="1"/>
  <c r="AA15" i="1" s="1"/>
  <c r="AE30" i="1" s="1"/>
  <c r="D37" i="1" l="1"/>
  <c r="F36" i="1" s="1"/>
  <c r="E34" i="1"/>
  <c r="F34" i="1" l="1"/>
  <c r="F30" i="1"/>
  <c r="F32" i="1"/>
  <c r="F31" i="1"/>
  <c r="D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16" authorId="0" shapeId="0" xr:uid="{5C21A314-004F-BF43-8E61-C8AC20A20CEF}">
      <text>
        <r>
          <rPr>
            <sz val="10"/>
            <color rgb="FF000000"/>
            <rFont val="Tahoma"/>
            <family val="2"/>
          </rPr>
          <t xml:space="preserve"> INDICAR QUÉ SE INCLUYÓ EN LA EVALUACIÓN DE HUELLA DE AGUA. POR EJEMPLO: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- CADENA DE SUMINISTROS
</t>
        </r>
        <r>
          <rPr>
            <sz val="10"/>
            <color rgb="FF000000"/>
            <rFont val="Tahoma"/>
            <family val="2"/>
          </rPr>
          <t xml:space="preserve">- ELECTRICIDAD
</t>
        </r>
        <r>
          <rPr>
            <sz val="10"/>
            <color rgb="FF000000"/>
            <rFont val="Tahoma"/>
            <family val="2"/>
          </rPr>
          <t xml:space="preserve">- COMBUSTIBLES
</t>
        </r>
        <r>
          <rPr>
            <sz val="10"/>
            <color rgb="FF000000"/>
            <rFont val="Tahoma"/>
            <family val="2"/>
          </rPr>
          <t xml:space="preserve">- TRANSPORTE CADENA DE SUMINISTROS
</t>
        </r>
        <r>
          <rPr>
            <sz val="10"/>
            <color rgb="FF000000"/>
            <rFont val="Tahoma"/>
            <family val="2"/>
          </rPr>
          <t xml:space="preserve">- USO CONSUNTIVO DIRECTO DE AGUA
</t>
        </r>
        <r>
          <rPr>
            <sz val="10"/>
            <color rgb="FF000000"/>
            <rFont val="Tahoma"/>
            <family val="2"/>
          </rPr>
          <t xml:space="preserve">- USO DEGRADATIVO DIRECTO DE AGUA
</t>
        </r>
        <r>
          <rPr>
            <sz val="10"/>
            <color rgb="FF000000"/>
            <rFont val="Tahoma"/>
            <family val="2"/>
          </rPr>
          <t>- TRATAMIENTO RILES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6" authorId="0" shapeId="0" xr:uid="{B3305C92-273A-F249-AB11-7E89D3A3A09C}">
      <text>
        <r>
          <rPr>
            <sz val="10"/>
            <color rgb="FF000000"/>
            <rFont val="Tahoma"/>
            <family val="2"/>
          </rPr>
          <t>m3/UF o L/UF</t>
        </r>
      </text>
    </comment>
    <comment ref="C54" authorId="0" shapeId="0" xr:uid="{A5B33EFA-DC5F-E645-97DD-D9C6FD7F1E7D}">
      <text>
        <r>
          <rPr>
            <sz val="10"/>
            <color rgb="FF000000"/>
            <rFont val="Tahoma"/>
            <family val="2"/>
          </rPr>
          <t>m3/UF o L/UF</t>
        </r>
      </text>
    </comment>
    <comment ref="C74" authorId="0" shapeId="0" xr:uid="{250473CD-339F-3246-9062-AEA36C4F94D3}">
      <text>
        <r>
          <rPr>
            <sz val="10"/>
            <color rgb="FF000000"/>
            <rFont val="Tahoma"/>
            <family val="2"/>
          </rPr>
          <t>m3/UF o L/UF</t>
        </r>
      </text>
    </comment>
  </commentList>
</comments>
</file>

<file path=xl/sharedStrings.xml><?xml version="1.0" encoding="utf-8"?>
<sst xmlns="http://schemas.openxmlformats.org/spreadsheetml/2006/main" count="784" uniqueCount="238">
  <si>
    <t>UF: kg producto terminado envasado</t>
  </si>
  <si>
    <t>INFORMACIÓN LEVANTADA DE LA EMPRESA (EJEMPLO SIMPLIFICADO)</t>
  </si>
  <si>
    <t>RESULTADOS GENERALES</t>
  </si>
  <si>
    <t>RESULTADOS HUELLA DIRECTA</t>
  </si>
  <si>
    <t>RESULTADOS HUELLA INDIRECTA</t>
  </si>
  <si>
    <t>PRODUCCIÓN</t>
  </si>
  <si>
    <t>RESUMEN INDICADORES DE HUELLA DE AGUA</t>
  </si>
  <si>
    <t>BALANCE HÍDRICO</t>
  </si>
  <si>
    <t>IMPACTOS EN SALUD HUMANA - HUELLA DIRECTA</t>
  </si>
  <si>
    <t>IMPACTOS EN CALIDAD DE LOS ECOSISTEMAS - HUELLA DIRECTA</t>
  </si>
  <si>
    <t>IMPACTOS EN SALUD HUMANA - HUELLA INDIRECTA</t>
  </si>
  <si>
    <t>IMPACTOS EN CALIDAD DE LOS ECOSISTEMAS - HUELLA INDIRECTA</t>
  </si>
  <si>
    <t>ÍTEM</t>
  </si>
  <si>
    <t>UNIDAD</t>
  </si>
  <si>
    <t>VALOR ANUAL</t>
  </si>
  <si>
    <t>NIVEL</t>
  </si>
  <si>
    <t>DAÑO</t>
  </si>
  <si>
    <t>INDICADOR</t>
  </si>
  <si>
    <t>REFERENCIA</t>
  </si>
  <si>
    <t>HUELLA DE AGUA</t>
  </si>
  <si>
    <t>% HUELLA DIRECTA</t>
  </si>
  <si>
    <t>% HUELLA INDIRECTA</t>
  </si>
  <si>
    <t>VALOR</t>
  </si>
  <si>
    <t>Producto terminado envasado</t>
  </si>
  <si>
    <t>t</t>
  </si>
  <si>
    <t>Inventario</t>
  </si>
  <si>
    <t>----</t>
  </si>
  <si>
    <t>Agua dulce extraída</t>
  </si>
  <si>
    <t xml:space="preserve"> [L/kg producto]</t>
  </si>
  <si>
    <t>Extracción agua dulce</t>
  </si>
  <si>
    <t>[L/kg producto]</t>
  </si>
  <si>
    <t>Huella directa</t>
  </si>
  <si>
    <t>[DALY/kg producto]</t>
  </si>
  <si>
    <t>[PDF*m2*año/kg producto]</t>
  </si>
  <si>
    <t>Huella indirecta</t>
  </si>
  <si>
    <t>Agua dulce consumida</t>
  </si>
  <si>
    <t>Extracción agua dulce superficial</t>
  </si>
  <si>
    <t>Desnutrición</t>
  </si>
  <si>
    <t>[%]</t>
  </si>
  <si>
    <t>Disponibilidad de agua</t>
  </si>
  <si>
    <t>INFORMACIÓN PARA HUELLA DIRECTA</t>
  </si>
  <si>
    <t>INFORMACIÓN PARA HUELLA INDIRECTA</t>
  </si>
  <si>
    <t>Punto medio</t>
  </si>
  <si>
    <t>Todas las áreas de protección</t>
  </si>
  <si>
    <t>AWARE (Available Water Remaining)</t>
  </si>
  <si>
    <t>Boulay et al. 2017</t>
  </si>
  <si>
    <t>[L eq./kg producto]</t>
  </si>
  <si>
    <t>Extracción agua dulce subterránea</t>
  </si>
  <si>
    <t>Enfermedades</t>
  </si>
  <si>
    <t>Disponibilidad de agua de río</t>
  </si>
  <si>
    <t>Salud humana</t>
  </si>
  <si>
    <t>Toxicidad humana</t>
  </si>
  <si>
    <t>USEtox; Rosenbaum et al. 2010</t>
  </si>
  <si>
    <t>[CTUh/kg producto]</t>
  </si>
  <si>
    <t>Descarga superficial</t>
  </si>
  <si>
    <t>Disponibilidad de agua subterránea</t>
  </si>
  <si>
    <t>BALANCE HÍDRICO DIRECTO</t>
  </si>
  <si>
    <t>CADENA DE SUMINISTROS</t>
  </si>
  <si>
    <t>Calidad ecosistemas</t>
  </si>
  <si>
    <t>Ecotoxicidad de agua dulce</t>
  </si>
  <si>
    <t>USEtox; Rosenbaum et al. 2011</t>
  </si>
  <si>
    <t>[CTUe/kg producto]</t>
  </si>
  <si>
    <t>Descarga subterránea</t>
  </si>
  <si>
    <t>PUNTOS CRÍTICOS DESNUTRICIÓN - HUELLA DIRECTA</t>
  </si>
  <si>
    <t>PUNTOS CRÍTICOS DESNUTRICIÓN - HUELLA INDIRECTA</t>
  </si>
  <si>
    <t>Eutrofización de agua dulce</t>
  </si>
  <si>
    <t>ReCIPe; Goedkoop et al. 2008</t>
  </si>
  <si>
    <t>[kg P eq./kg producto]</t>
  </si>
  <si>
    <t>Agua consumida</t>
  </si>
  <si>
    <t>Entradas de agua</t>
  </si>
  <si>
    <t>Materia prima</t>
  </si>
  <si>
    <t>Acidificación de agua dulce</t>
  </si>
  <si>
    <t>Impact 2002+</t>
  </si>
  <si>
    <t>[kg SO2 eq./kg producto]</t>
  </si>
  <si>
    <t>Agua dulce superficial</t>
  </si>
  <si>
    <t>m3</t>
  </si>
  <si>
    <t>Insumos proceso productivo</t>
  </si>
  <si>
    <t>Punto final</t>
  </si>
  <si>
    <t>Desnutrición causada por escasez de agua dulce</t>
  </si>
  <si>
    <t>UNEP-SETAC 2017</t>
  </si>
  <si>
    <t>RATIOS BALANCE HÍDRICO</t>
  </si>
  <si>
    <t>Tinas de lavado</t>
  </si>
  <si>
    <t>Insumos de envasado</t>
  </si>
  <si>
    <t>Enfermedades causadas por toxicidad de agua dulce</t>
  </si>
  <si>
    <t>USEtox; Rosenbaum et al. 2008</t>
  </si>
  <si>
    <t>PRINCIPALES IMPACTOS</t>
  </si>
  <si>
    <t>Duchas agua caliente</t>
  </si>
  <si>
    <t>Insumos de limpieza</t>
  </si>
  <si>
    <t>Ecosistemas afectados por reducción de la disponibilidad de agua</t>
  </si>
  <si>
    <t>Pfister et al. 2009</t>
  </si>
  <si>
    <t>Agua superficial/extracción</t>
  </si>
  <si>
    <t>Enfriado</t>
  </si>
  <si>
    <t>Insumos planta de RILes</t>
  </si>
  <si>
    <t>Ecosistemas acuáticos de río afectados por reducción de la disponibilidad de agua</t>
  </si>
  <si>
    <t>Hanafiah et al. 2011</t>
  </si>
  <si>
    <t>Agua subterránea/extracción</t>
  </si>
  <si>
    <t>PUNTOS CRÍTICOS ENFERMEDADES - HUELLA DIRECTA</t>
  </si>
  <si>
    <t>PUNTOS CRÍTICOS ENFERMEDADES - HUELLA INDIRECTA</t>
  </si>
  <si>
    <t>Canales hidráulicos</t>
  </si>
  <si>
    <t>Ecosistemas afectados por reducción de la disponibilidad de agua subterránea</t>
  </si>
  <si>
    <t>Van Zelm et al. 2011</t>
  </si>
  <si>
    <t>Descarga superficial/extracción</t>
  </si>
  <si>
    <t>Medio de empaque</t>
  </si>
  <si>
    <t>ENERGÍA ELÉCTRICA CONSUMIDA</t>
  </si>
  <si>
    <t>Ecosistemas acuáticos afectados por ecotoxicidad de agua dulce</t>
  </si>
  <si>
    <t>Descarga subterránea/extracción</t>
  </si>
  <si>
    <t>Agua dulce subterránea (pozo profundo)</t>
  </si>
  <si>
    <t>Ecosistemas acuáticos afectados por eutrofización de agua dulce</t>
  </si>
  <si>
    <t>Consumo/extracción</t>
  </si>
  <si>
    <t>PUNTOS CRÍTICOS EUTROFIZACIÓN DE AGUA DULCE - HUELLA DIRECTA</t>
  </si>
  <si>
    <t>PUNTOS CRÍTICOS DISPONIBILIDAD DE AGUA - HUELLA INDIRECTA</t>
  </si>
  <si>
    <t>Condensadores</t>
  </si>
  <si>
    <t>Electricidad planta productiva</t>
  </si>
  <si>
    <t>kWh</t>
  </si>
  <si>
    <t>Ecosistemas acuáticos afectados por acidificación de agua dulce</t>
  </si>
  <si>
    <t>Energía eléctrica</t>
  </si>
  <si>
    <t>Lubricación de equipos</t>
  </si>
  <si>
    <t>Electricidad planta de RILes</t>
  </si>
  <si>
    <t>PUNTOS CRÍTICOS EXTRACCIÓN DIRECTA DE AGUA</t>
  </si>
  <si>
    <t>Lavado de envases</t>
  </si>
  <si>
    <t>Limpieza de equipos</t>
  </si>
  <si>
    <t>COMBUSTIBLES CONSUMIDOS</t>
  </si>
  <si>
    <t>Caldera</t>
  </si>
  <si>
    <t>Planta de RILes</t>
  </si>
  <si>
    <t>Gas natural caldera</t>
  </si>
  <si>
    <t>PUNTOS CRÍTICOS DISPONIBILIDAD DE AGUA - HUELLA DIRECTA</t>
  </si>
  <si>
    <t>PUNTOS CRÍTICOS DISPONIBILIDAD DE AGUA SUBTERRÁNEA - HUELLA INDIRECTA</t>
  </si>
  <si>
    <t>Total entradas</t>
  </si>
  <si>
    <t xml:space="preserve">Gas licuado grúas </t>
  </si>
  <si>
    <t>Kg</t>
  </si>
  <si>
    <t>Salidas de agua</t>
  </si>
  <si>
    <t>Gas licuado proceso de envasado</t>
  </si>
  <si>
    <t>PUNTOS CRÍTICOS CONSUMO DIRECTO DE AGUA</t>
  </si>
  <si>
    <t xml:space="preserve">Agua consumida </t>
  </si>
  <si>
    <t>Agua contenida en medio de empaque</t>
  </si>
  <si>
    <t>Evaporación condensadores</t>
  </si>
  <si>
    <t>Pérdidas de vapor</t>
  </si>
  <si>
    <t>PUNTOS CRÍTICOS DISPONIBILIDAD DE AGUA SUBTERRÁNEA - HUELLA DIRECTA</t>
  </si>
  <si>
    <t>PUNTOS CRÍTICOS EUTROFIZACIÓN DE AGUA DULCE - HUELLA INDIRECTA</t>
  </si>
  <si>
    <t>Descarga a canal</t>
  </si>
  <si>
    <t>EMISIÓN DE CONTAMINANTES</t>
  </si>
  <si>
    <t>Electricidad</t>
  </si>
  <si>
    <t>Infiltración</t>
  </si>
  <si>
    <t>[kg/kg producto]</t>
  </si>
  <si>
    <t>Total salidas</t>
  </si>
  <si>
    <t>Cierre balance hídrico</t>
  </si>
  <si>
    <t>CONTAMINANTES EMITIDOS</t>
  </si>
  <si>
    <t>PARÁMETRO</t>
  </si>
  <si>
    <t>DQO</t>
  </si>
  <si>
    <t>kg</t>
  </si>
  <si>
    <t>DBO5</t>
  </si>
  <si>
    <t>Fósforo total</t>
  </si>
  <si>
    <t>Zinc</t>
  </si>
  <si>
    <t>DATOS DE LA EMPRESA</t>
  </si>
  <si>
    <t xml:space="preserve">RESPUESTA </t>
  </si>
  <si>
    <t>Razón social</t>
  </si>
  <si>
    <t>RUT</t>
  </si>
  <si>
    <t>Giro</t>
  </si>
  <si>
    <t>Dirección legal</t>
  </si>
  <si>
    <t>Ubicación instalación: región</t>
  </si>
  <si>
    <t>Ubicación instalación: comuna</t>
  </si>
  <si>
    <t>Ubicación instalación: coordenadas UTM Norte</t>
  </si>
  <si>
    <t>Ubicación instalación: coordenadas UTM Este</t>
  </si>
  <si>
    <t>Tipo de productos que se fabrican</t>
  </si>
  <si>
    <t>DATOS DE CONTACTO</t>
  </si>
  <si>
    <t>CONTACTO 1</t>
  </si>
  <si>
    <t>CONTACTO 2</t>
  </si>
  <si>
    <t>Nombre y apellido</t>
  </si>
  <si>
    <t>Cargo</t>
  </si>
  <si>
    <t>Correo electrónico</t>
  </si>
  <si>
    <t>Teléfono</t>
  </si>
  <si>
    <t>MEDICIÓN DE HUELLA DE AGUA</t>
  </si>
  <si>
    <t>RESPUESTA</t>
  </si>
  <si>
    <t>Período de medición</t>
  </si>
  <si>
    <t>Unidad funcional (UF)</t>
  </si>
  <si>
    <t>Verificador de la medición</t>
  </si>
  <si>
    <t>ALCANCE DE LA MEDICIÓN</t>
  </si>
  <si>
    <t>ETAPAS CICLO DE VIDA</t>
  </si>
  <si>
    <t>SI / NO</t>
  </si>
  <si>
    <t>Extracción/fabricación materias primas</t>
  </si>
  <si>
    <t>Operación directa</t>
  </si>
  <si>
    <t>Distribución</t>
  </si>
  <si>
    <t>Uso/consumo</t>
  </si>
  <si>
    <t>Fin de vida</t>
  </si>
  <si>
    <t>LÍMITES DEL SISTEMA</t>
  </si>
  <si>
    <t>AGREGAR FILAS NECESARIAS</t>
  </si>
  <si>
    <t>INDICADORES DE HUELLA DE AGUA EVALUADOS</t>
  </si>
  <si>
    <t>INDICADORES DE HUELLA DE AGUA A NIVEL DE PUNTO MEDIO PROPUESTOS</t>
  </si>
  <si>
    <t>[L eq.]</t>
  </si>
  <si>
    <t>[CTUh]</t>
  </si>
  <si>
    <t>[CTUe]</t>
  </si>
  <si>
    <t>[kg P eq.]</t>
  </si>
  <si>
    <t>[kg SO2 eq.]</t>
  </si>
  <si>
    <t>INDICADORES DE HUELLA DE AGUA A NIVEL DE PUNTO FINAL PROPUESTOS</t>
  </si>
  <si>
    <t>[DALY]</t>
  </si>
  <si>
    <t>[PDF*m2*año]</t>
  </si>
  <si>
    <t>RESULTADOS A NIVEL DE INVENTARIO HUELLA DE AGUA DIRECTA</t>
  </si>
  <si>
    <t>Extracción Agua dulce otras fuentes (agua desalada, agua lluvia)</t>
  </si>
  <si>
    <t>Descarga alcantarillado</t>
  </si>
  <si>
    <t>RATIOS BALANCE HÍDRICO DIRECTO</t>
  </si>
  <si>
    <t>%</t>
  </si>
  <si>
    <t>Descarga alcantarillado/extracción</t>
  </si>
  <si>
    <t>3 PRINCIPALES RESPONSABLES DE LA EXTRACCIÓN DE AGUA DIRECTA</t>
  </si>
  <si>
    <t>ORDEN</t>
  </si>
  <si>
    <t>PROCESO RESPONSABLE</t>
  </si>
  <si>
    <t>VALOR (MAGNITUD)</t>
  </si>
  <si>
    <t>% RESPECTO DE EXTRACCIÓN DIRECTA TOTAL</t>
  </si>
  <si>
    <t>3 PRINCIPALES RESPONSABLES DEL CONSUMO DE AGUA DIRECTO</t>
  </si>
  <si>
    <t>kg/UF</t>
  </si>
  <si>
    <t>RESULTADOS A NIVEL DE INVENTARIO HUELLA DE AGUA INDIRECTA</t>
  </si>
  <si>
    <t>USO INDIRECTO DE AGUA</t>
  </si>
  <si>
    <t>3 PRINCIPALES RESPONSABLES DE LA EXTRACCIÓN DE AGUA INDIRECTA</t>
  </si>
  <si>
    <t>3 PRINCIPALES RESPONSABLES DEL CONSUMO DE AGUA INDIRECTO</t>
  </si>
  <si>
    <t>RESULTADOS A NIVEL DE INVENTARIO HUELLA DE AGUA (DIRECTA + INDIRECTA)</t>
  </si>
  <si>
    <t>USO TOTAL DE AGUA</t>
  </si>
  <si>
    <t>RESULTADOS A NIVEL DE PUNTO MEDIO HUELLA DE AGUA DIRECTA</t>
  </si>
  <si>
    <t>RESULTADOS A NIVEL DE PUNTO MEDIO HUELLA DE AGUA INDIRECTA</t>
  </si>
  <si>
    <t>INDICADORES DE PUNTO MEDIO EVALUADOS</t>
  </si>
  <si>
    <t>3 PRINCIPALES RESPONSABLES INDICADOR 1: XXX</t>
  </si>
  <si>
    <t>3 PRINCIPALES RESPONSABLES INDICADOR 2: XXX</t>
  </si>
  <si>
    <t>3 PRINCIPALES RESPONSABLES INDICADOR 3: XXX</t>
  </si>
  <si>
    <t>3 PRINCIPALES RESPONSABLES INDICADOR 4: XXX</t>
  </si>
  <si>
    <t>3 PRINCIPALES RESPONSABLES INDICADOR 5: XXX</t>
  </si>
  <si>
    <t>RESULTADOS A NIVEL DE PUNTO MEDIO HUELLA DE AGUA (DIRECTA + INDIRECTA)</t>
  </si>
  <si>
    <t>RESULTADOS A NIVEL DE PUNTO FINAL HUELLA DE AGUA DIRECTA</t>
  </si>
  <si>
    <t>RESULTADOS A NIVEL DE PUNTO FINAL HUELLA DE AGUA INDIRECTA</t>
  </si>
  <si>
    <t>RESULTADOS A NIVEL DE PUNTO FINAL HUELLA DE AGUA (DIRECTA + INDIRECTA)</t>
  </si>
  <si>
    <t>POTENCIALES IMPACTOS EN SALUD HUMANA POR HUELLA DE AGUA DIRECTA</t>
  </si>
  <si>
    <t>POTENCIALES IMPACTOS EN SALUD HUMANA POR HUELLA DE AGUA INDIRECTA</t>
  </si>
  <si>
    <t>POTENCIALES IMPACTOS EN SALUD HUMANA</t>
  </si>
  <si>
    <t>Impactos en la salud humana</t>
  </si>
  <si>
    <t>[DALY/UF]</t>
  </si>
  <si>
    <t>POTENCIALES IMPACTOS EN CALIDAD DE LOS ECOSISTEMAS</t>
  </si>
  <si>
    <t>Impactos en la calidad de los ecosistemas</t>
  </si>
  <si>
    <t>[PDF*m2*año/UF]</t>
  </si>
  <si>
    <t>POTENCIALES IMPACTOS EN CALIDAD DE LOS ECOSISTEMAS POR HUELLA DE AGUA DIRECTA</t>
  </si>
  <si>
    <t>POTENCIALES IMPACTOS EN CALIDAD DE LOS ECOSISTEMAS POR HUELLA DE AGUA INDIRECTA</t>
  </si>
  <si>
    <t>3 PRINCIPALES RESPONSABLES INDICADOR 6: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</si>
</sst>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%"/>
    <numFmt numFmtId="166" formatCode="0.0"/>
    <numFmt numFmtId="167" formatCode="0.000"/>
    <numFmt numFmtId="168" formatCode="0.E+00"/>
  </numFmts>
  <fonts count="20">
    <font>
      <sz val="12"/>
      <color theme="1"/>
      <name val="Century Gothic"/>
      <family val="2"/>
      <scheme val="minor"/>
    </font>
    <font>
      <sz val="8"/>
      <name val="Century Gothic"/>
      <family val="2"/>
      <scheme val="minor"/>
    </font>
    <font>
      <sz val="12"/>
      <color theme="1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b/>
      <sz val="12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2"/>
      <name val="Century Gothic"/>
      <family val="2"/>
      <scheme val="minor"/>
    </font>
    <font>
      <sz val="12"/>
      <name val="Century Gothic"/>
      <family val="2"/>
      <scheme val="minor"/>
    </font>
    <font>
      <sz val="12"/>
      <color theme="0"/>
      <name val="Century Gothic"/>
      <family val="2"/>
      <scheme val="minor"/>
    </font>
    <font>
      <sz val="10"/>
      <color rgb="FF000000"/>
      <name val="Tahoma"/>
      <family val="2"/>
    </font>
    <font>
      <sz val="12"/>
      <color rgb="FFFF0000"/>
      <name val="Century Gothic"/>
      <family val="2"/>
      <scheme val="minor"/>
    </font>
    <font>
      <sz val="14"/>
      <color theme="1"/>
      <name val="Century Gothic"/>
      <family val="1"/>
      <scheme val="minor"/>
    </font>
    <font>
      <sz val="10"/>
      <color theme="1"/>
      <name val="Century Gothic"/>
      <family val="2"/>
      <scheme val="minor"/>
    </font>
    <font>
      <b/>
      <sz val="10"/>
      <color theme="4" tint="-0.499984740745262"/>
      <name val="Century Gothic"/>
      <family val="2"/>
      <scheme val="minor"/>
    </font>
    <font>
      <b/>
      <sz val="14"/>
      <color theme="1"/>
      <name val="Century Gothic"/>
      <family val="1"/>
      <scheme val="minor"/>
    </font>
    <font>
      <b/>
      <sz val="12"/>
      <color theme="1"/>
      <name val="Century Gothic"/>
      <family val="1"/>
      <scheme val="minor"/>
    </font>
    <font>
      <sz val="11"/>
      <color theme="4" tint="-0.499984740745262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b/>
      <sz val="10"/>
      <color theme="1"/>
      <name val="Century Gothic"/>
      <family val="1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8">
    <xf numFmtId="0" fontId="0" fillId="0" borderId="0" xfId="0"/>
    <xf numFmtId="0" fontId="5" fillId="0" borderId="0" xfId="0" applyFont="1"/>
    <xf numFmtId="0" fontId="5" fillId="0" borderId="0" xfId="0" applyFont="1" applyBorder="1"/>
    <xf numFmtId="0" fontId="4" fillId="0" borderId="0" xfId="0" applyFont="1" applyFill="1" applyBorder="1"/>
    <xf numFmtId="0" fontId="0" fillId="0" borderId="0" xfId="0" applyFont="1"/>
    <xf numFmtId="0" fontId="0" fillId="0" borderId="0" xfId="0" applyFont="1" applyFill="1" applyBorder="1"/>
    <xf numFmtId="0" fontId="4" fillId="0" borderId="1" xfId="0" applyFont="1" applyFill="1" applyBorder="1"/>
    <xf numFmtId="0" fontId="4" fillId="0" borderId="1" xfId="0" applyFont="1" applyBorder="1"/>
    <xf numFmtId="0" fontId="0" fillId="0" borderId="1" xfId="0" applyFont="1" applyBorder="1"/>
    <xf numFmtId="0" fontId="0" fillId="0" borderId="0" xfId="0" applyFont="1" applyBorder="1"/>
    <xf numFmtId="0" fontId="4" fillId="4" borderId="0" xfId="0" applyFont="1" applyFill="1" applyBorder="1"/>
    <xf numFmtId="0" fontId="0" fillId="4" borderId="0" xfId="0" applyFont="1" applyFill="1"/>
    <xf numFmtId="0" fontId="4" fillId="3" borderId="0" xfId="0" applyFont="1" applyFill="1" applyBorder="1" applyAlignment="1"/>
    <xf numFmtId="0" fontId="4" fillId="3" borderId="0" xfId="0" applyFont="1" applyFill="1"/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0" fontId="0" fillId="2" borderId="0" xfId="0" applyFont="1" applyFill="1" applyBorder="1" applyAlignment="1">
      <alignment vertical="center"/>
    </xf>
    <xf numFmtId="0" fontId="0" fillId="2" borderId="0" xfId="0" quotePrefix="1" applyFont="1" applyFill="1" applyBorder="1" applyAlignment="1">
      <alignment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center"/>
    </xf>
    <xf numFmtId="9" fontId="0" fillId="2" borderId="0" xfId="1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7" borderId="0" xfId="0" applyFont="1" applyFill="1"/>
    <xf numFmtId="0" fontId="0" fillId="7" borderId="0" xfId="0" applyFont="1" applyFill="1" applyAlignment="1">
      <alignment horizontal="center"/>
    </xf>
    <xf numFmtId="168" fontId="0" fillId="7" borderId="0" xfId="0" applyNumberFormat="1" applyFont="1" applyFill="1" applyAlignment="1">
      <alignment horizontal="center"/>
    </xf>
    <xf numFmtId="167" fontId="0" fillId="7" borderId="0" xfId="0" applyNumberFormat="1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166" fontId="0" fillId="0" borderId="0" xfId="0" applyNumberFormat="1" applyFont="1" applyAlignment="1">
      <alignment horizontal="center"/>
    </xf>
    <xf numFmtId="9" fontId="0" fillId="0" borderId="0" xfId="1" applyFont="1" applyBorder="1" applyAlignment="1">
      <alignment horizontal="center"/>
    </xf>
    <xf numFmtId="0" fontId="4" fillId="6" borderId="0" xfId="0" applyFont="1" applyFill="1"/>
    <xf numFmtId="0" fontId="0" fillId="6" borderId="0" xfId="0" applyFont="1" applyFill="1"/>
    <xf numFmtId="0" fontId="0" fillId="7" borderId="0" xfId="0" applyFont="1" applyFill="1" applyBorder="1" applyAlignment="1">
      <alignment vertical="center"/>
    </xf>
    <xf numFmtId="0" fontId="0" fillId="7" borderId="0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horizontal="center" vertical="center"/>
    </xf>
    <xf numFmtId="3" fontId="0" fillId="7" borderId="0" xfId="0" applyNumberFormat="1" applyFont="1" applyFill="1" applyBorder="1" applyAlignment="1">
      <alignment horizontal="center"/>
    </xf>
    <xf numFmtId="9" fontId="0" fillId="7" borderId="0" xfId="1" applyNumberFormat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168" fontId="0" fillId="7" borderId="0" xfId="0" applyNumberFormat="1" applyFont="1" applyFill="1" applyBorder="1" applyAlignment="1">
      <alignment horizontal="center"/>
    </xf>
    <xf numFmtId="164" fontId="0" fillId="7" borderId="0" xfId="0" applyNumberFormat="1" applyFont="1" applyFill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/>
    <xf numFmtId="3" fontId="0" fillId="0" borderId="0" xfId="0" applyNumberFormat="1" applyFont="1" applyBorder="1" applyAlignment="1">
      <alignment horizontal="center"/>
    </xf>
    <xf numFmtId="9" fontId="0" fillId="0" borderId="0" xfId="1" applyFont="1" applyAlignment="1">
      <alignment horizontal="center"/>
    </xf>
    <xf numFmtId="0" fontId="0" fillId="2" borderId="0" xfId="0" applyFont="1" applyFill="1" applyBorder="1"/>
    <xf numFmtId="0" fontId="0" fillId="2" borderId="0" xfId="0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0" fontId="0" fillId="5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 wrapText="1"/>
    </xf>
    <xf numFmtId="0" fontId="0" fillId="5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"/>
    </xf>
    <xf numFmtId="9" fontId="0" fillId="5" borderId="0" xfId="1" applyNumberFormat="1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0" fillId="0" borderId="2" xfId="0" applyFont="1" applyBorder="1"/>
    <xf numFmtId="3" fontId="0" fillId="0" borderId="2" xfId="0" applyNumberFormat="1" applyFont="1" applyBorder="1" applyAlignment="1">
      <alignment horizontal="center"/>
    </xf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/>
    </xf>
    <xf numFmtId="167" fontId="0" fillId="5" borderId="1" xfId="0" applyNumberFormat="1" applyFont="1" applyFill="1" applyBorder="1" applyAlignment="1">
      <alignment horizontal="center"/>
    </xf>
    <xf numFmtId="9" fontId="0" fillId="5" borderId="1" xfId="1" applyNumberFormat="1" applyFont="1" applyFill="1" applyBorder="1" applyAlignment="1">
      <alignment horizontal="center"/>
    </xf>
    <xf numFmtId="3" fontId="0" fillId="3" borderId="0" xfId="0" applyNumberFormat="1" applyFont="1" applyFill="1" applyAlignment="1">
      <alignment horizontal="center"/>
    </xf>
    <xf numFmtId="0" fontId="0" fillId="2" borderId="0" xfId="0" applyFont="1" applyFill="1"/>
    <xf numFmtId="168" fontId="0" fillId="0" borderId="0" xfId="0" applyNumberFormat="1" applyFont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168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3" fillId="8" borderId="0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7" borderId="0" xfId="0" applyFont="1" applyFill="1" applyAlignment="1">
      <alignment horizontal="left"/>
    </xf>
    <xf numFmtId="0" fontId="0" fillId="7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0" xfId="0" applyFont="1"/>
    <xf numFmtId="0" fontId="0" fillId="7" borderId="2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7" borderId="2" xfId="1" applyFont="1" applyFill="1" applyBorder="1"/>
    <xf numFmtId="9" fontId="0" fillId="0" borderId="0" xfId="1" applyFont="1" applyFill="1" applyBorder="1"/>
    <xf numFmtId="9" fontId="0" fillId="0" borderId="1" xfId="1" applyFont="1" applyFill="1" applyBorder="1"/>
    <xf numFmtId="0" fontId="0" fillId="7" borderId="0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center"/>
    </xf>
    <xf numFmtId="0" fontId="0" fillId="7" borderId="0" xfId="0" applyFill="1" applyBorder="1"/>
    <xf numFmtId="0" fontId="0" fillId="0" borderId="0" xfId="0" applyFont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8" borderId="0" xfId="0" applyFont="1" applyFill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0" fillId="0" borderId="4" xfId="0" applyFont="1" applyBorder="1"/>
    <xf numFmtId="0" fontId="0" fillId="0" borderId="4" xfId="0" applyFont="1" applyBorder="1" applyAlignment="1">
      <alignment horizontal="center" vertical="center"/>
    </xf>
    <xf numFmtId="0" fontId="3" fillId="8" borderId="0" xfId="0" applyFont="1" applyFill="1" applyBorder="1"/>
    <xf numFmtId="0" fontId="0" fillId="0" borderId="4" xfId="0" applyFont="1" applyBorder="1" applyAlignment="1">
      <alignment vertical="center"/>
    </xf>
    <xf numFmtId="0" fontId="0" fillId="9" borderId="0" xfId="0" applyFont="1" applyFill="1"/>
    <xf numFmtId="0" fontId="0" fillId="9" borderId="0" xfId="0" applyFont="1" applyFill="1" applyAlignment="1">
      <alignment vertical="center"/>
    </xf>
    <xf numFmtId="0" fontId="0" fillId="10" borderId="0" xfId="0" applyFont="1" applyFill="1"/>
    <xf numFmtId="0" fontId="0" fillId="11" borderId="0" xfId="0" applyFont="1" applyFill="1"/>
    <xf numFmtId="0" fontId="3" fillId="11" borderId="0" xfId="0" applyFont="1" applyFill="1" applyBorder="1"/>
    <xf numFmtId="0" fontId="8" fillId="11" borderId="0" xfId="0" applyFont="1" applyFill="1" applyBorder="1"/>
    <xf numFmtId="0" fontId="3" fillId="11" borderId="0" xfId="0" applyFont="1" applyFill="1"/>
    <xf numFmtId="0" fontId="8" fillId="11" borderId="0" xfId="0" applyFont="1" applyFill="1"/>
    <xf numFmtId="0" fontId="8" fillId="11" borderId="0" xfId="0" applyFont="1" applyFill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8" fillId="11" borderId="0" xfId="0" applyFont="1" applyFill="1" applyAlignment="1">
      <alignment horizontal="center"/>
    </xf>
    <xf numFmtId="0" fontId="0" fillId="11" borderId="0" xfId="0" applyFill="1"/>
    <xf numFmtId="0" fontId="3" fillId="11" borderId="0" xfId="0" applyFont="1" applyFill="1" applyBorder="1" applyAlignment="1"/>
    <xf numFmtId="0" fontId="0" fillId="10" borderId="0" xfId="0" applyFill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2" fillId="0" borderId="0" xfId="0" applyFont="1"/>
    <xf numFmtId="0" fontId="12" fillId="11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14" borderId="0" xfId="0" applyFont="1" applyFill="1"/>
    <xf numFmtId="0" fontId="15" fillId="14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0" fontId="15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7" fillId="8" borderId="0" xfId="0" applyFont="1" applyFill="1" applyBorder="1" applyAlignment="1"/>
    <xf numFmtId="0" fontId="17" fillId="8" borderId="0" xfId="0" applyFont="1" applyFill="1" applyBorder="1" applyAlignment="1">
      <alignment horizontal="center"/>
    </xf>
    <xf numFmtId="0" fontId="17" fillId="8" borderId="0" xfId="0" applyFont="1" applyFill="1" applyBorder="1" applyAlignment="1">
      <alignment horizont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7" fillId="11" borderId="0" xfId="0" applyFont="1" applyFill="1" applyBorder="1" applyAlignment="1"/>
    <xf numFmtId="0" fontId="17" fillId="11" borderId="0" xfId="0" applyFont="1" applyFill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9" fontId="12" fillId="0" borderId="1" xfId="1" applyFont="1" applyBorder="1" applyAlignment="1">
      <alignment horizontal="center"/>
    </xf>
    <xf numFmtId="0" fontId="17" fillId="12" borderId="0" xfId="0" applyFont="1" applyFill="1" applyBorder="1" applyAlignment="1"/>
    <xf numFmtId="0" fontId="17" fillId="12" borderId="0" xfId="0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9" fontId="12" fillId="0" borderId="2" xfId="1" applyFont="1" applyBorder="1" applyAlignment="1">
      <alignment horizontal="center"/>
    </xf>
    <xf numFmtId="9" fontId="12" fillId="0" borderId="0" xfId="1" applyFont="1" applyBorder="1" applyAlignment="1">
      <alignment horizontal="center"/>
    </xf>
    <xf numFmtId="0" fontId="17" fillId="13" borderId="0" xfId="0" applyFont="1" applyFill="1" applyBorder="1" applyAlignment="1"/>
    <xf numFmtId="0" fontId="17" fillId="1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0" xfId="0" applyFill="1"/>
    <xf numFmtId="0" fontId="4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4" fillId="15" borderId="0" xfId="0" applyFont="1" applyFill="1" applyBorder="1"/>
    <xf numFmtId="0" fontId="0" fillId="15" borderId="0" xfId="0" applyFill="1"/>
    <xf numFmtId="0" fontId="3" fillId="15" borderId="0" xfId="0" applyFont="1" applyFill="1" applyBorder="1" applyAlignment="1"/>
    <xf numFmtId="0" fontId="4" fillId="15" borderId="0" xfId="0" applyFont="1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10" borderId="0" xfId="0" applyFont="1" applyFill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/>
    </xf>
    <xf numFmtId="0" fontId="14" fillId="14" borderId="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635000</xdr:rowOff>
    </xdr:from>
    <xdr:to>
      <xdr:col>0</xdr:col>
      <xdr:colOff>1836014</xdr:colOff>
      <xdr:row>0</xdr:row>
      <xdr:rowOff>2514600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A47232-6E95-6F48-BA60-7E1067224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35000"/>
          <a:ext cx="1721714" cy="18796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0</xdr:row>
      <xdr:rowOff>953293</xdr:rowOff>
    </xdr:from>
    <xdr:to>
      <xdr:col>2</xdr:col>
      <xdr:colOff>1406525</xdr:colOff>
      <xdr:row>0</xdr:row>
      <xdr:rowOff>1753393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95136C9-8835-484F-B057-0A6591B6E966}"/>
            </a:ext>
          </a:extLst>
        </xdr:cNvPr>
        <xdr:cNvSpPr txBox="1"/>
      </xdr:nvSpPr>
      <xdr:spPr>
        <a:xfrm>
          <a:off x="2147888" y="953293"/>
          <a:ext cx="5152231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_tradnl" sz="1800">
              <a:solidFill>
                <a:schemeClr val="accent2"/>
              </a:solidFill>
            </a:rPr>
            <a:t>Formato de Reportabilidad HdA -</a:t>
          </a:r>
          <a:r>
            <a:rPr lang="es-ES_tradnl" sz="1800" baseline="0">
              <a:solidFill>
                <a:schemeClr val="accent2"/>
              </a:solidFill>
            </a:rPr>
            <a:t> </a:t>
          </a:r>
          <a:r>
            <a:rPr lang="es-ES_tradnl" sz="1800">
              <a:solidFill>
                <a:schemeClr val="accent2"/>
              </a:solidFill>
            </a:rPr>
            <a:t>Anexo 2</a:t>
          </a:r>
          <a:br>
            <a:rPr lang="es-ES_tradnl" sz="1800">
              <a:solidFill>
                <a:schemeClr val="accent2"/>
              </a:solidFill>
            </a:rPr>
          </a:br>
          <a:r>
            <a:rPr lang="es-ES_tradnl" sz="2400">
              <a:solidFill>
                <a:schemeClr val="accent2"/>
              </a:solidFill>
            </a:rPr>
            <a:t>INFORMACIÓN DE LA EMPRESA</a:t>
          </a:r>
        </a:p>
      </xdr:txBody>
    </xdr:sp>
    <xdr:clientData/>
  </xdr:twoCellAnchor>
  <xdr:twoCellAnchor>
    <xdr:from>
      <xdr:col>1</xdr:col>
      <xdr:colOff>0</xdr:colOff>
      <xdr:row>55</xdr:row>
      <xdr:rowOff>50800</xdr:rowOff>
    </xdr:from>
    <xdr:to>
      <xdr:col>3</xdr:col>
      <xdr:colOff>3441700</xdr:colOff>
      <xdr:row>57</xdr:row>
      <xdr:rowOff>19389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9344E8-2A38-3647-B1AA-8B39AC0FB88D}"/>
            </a:ext>
          </a:extLst>
        </xdr:cNvPr>
        <xdr:cNvSpPr txBox="1"/>
      </xdr:nvSpPr>
      <xdr:spPr>
        <a:xfrm>
          <a:off x="2094046" y="15416831"/>
          <a:ext cx="9869257" cy="375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>
              <a:solidFill>
                <a:schemeClr val="accent2">
                  <a:lumMod val="40000"/>
                  <a:lumOff val="60000"/>
                </a:schemeClr>
              </a:solidFill>
            </a:rPr>
            <a:t>Formato Reportabilidad HdA - Anexo 2</a:t>
          </a:r>
        </a:p>
      </xdr:txBody>
    </xdr:sp>
    <xdr:clientData/>
  </xdr:twoCellAnchor>
  <xdr:twoCellAnchor>
    <xdr:from>
      <xdr:col>0</xdr:col>
      <xdr:colOff>165100</xdr:colOff>
      <xdr:row>1</xdr:row>
      <xdr:rowOff>241300</xdr:rowOff>
    </xdr:from>
    <xdr:to>
      <xdr:col>0</xdr:col>
      <xdr:colOff>1905000</xdr:colOff>
      <xdr:row>15</xdr:row>
      <xdr:rowOff>50800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8E544AA-969B-CB41-BB68-4FDA269BC44A}"/>
            </a:ext>
          </a:extLst>
        </xdr:cNvPr>
        <xdr:cNvSpPr txBox="1"/>
      </xdr:nvSpPr>
      <xdr:spPr>
        <a:xfrm>
          <a:off x="165100" y="2882900"/>
          <a:ext cx="1739900" cy="3543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800">
              <a:solidFill>
                <a:schemeClr val="bg1"/>
              </a:solidFill>
            </a:rPr>
            <a:t>Formato de Reportabilidad HdA </a:t>
          </a:r>
        </a:p>
        <a:p>
          <a:pPr algn="ctr"/>
          <a:endParaRPr lang="es-ES_tradnl" sz="1800" baseline="0">
            <a:solidFill>
              <a:schemeClr val="bg1"/>
            </a:solidFill>
          </a:endParaRPr>
        </a:p>
        <a:p>
          <a:pPr algn="ctr"/>
          <a:r>
            <a:rPr lang="es-ES_tradnl" sz="1800" baseline="0">
              <a:solidFill>
                <a:schemeClr val="bg1"/>
              </a:solidFill>
            </a:rPr>
            <a:t> </a:t>
          </a:r>
          <a:r>
            <a:rPr lang="es-ES_tradnl" sz="1800">
              <a:solidFill>
                <a:schemeClr val="bg1"/>
              </a:solidFill>
            </a:rPr>
            <a:t>Anexo 2</a:t>
          </a:r>
          <a:br>
            <a:rPr lang="es-ES_tradnl" sz="1800">
              <a:solidFill>
                <a:schemeClr val="accent2"/>
              </a:solidFill>
            </a:rPr>
          </a:br>
          <a:endParaRPr lang="es-ES_tradnl" sz="2400">
            <a:solidFill>
              <a:schemeClr val="accent2"/>
            </a:solidFill>
          </a:endParaRPr>
        </a:p>
      </xdr:txBody>
    </xdr:sp>
    <xdr:clientData/>
  </xdr:twoCellAnchor>
  <xdr:twoCellAnchor editAs="oneCell">
    <xdr:from>
      <xdr:col>3</xdr:col>
      <xdr:colOff>1061871</xdr:colOff>
      <xdr:row>0</xdr:row>
      <xdr:rowOff>1012031</xdr:rowOff>
    </xdr:from>
    <xdr:to>
      <xdr:col>3</xdr:col>
      <xdr:colOff>3330566</xdr:colOff>
      <xdr:row>0</xdr:row>
      <xdr:rowOff>1944688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E1EC656-CE8C-0047-AA6F-3702A3A2F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4840" y="1012031"/>
          <a:ext cx="2363945" cy="932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1712189</xdr:colOff>
      <xdr:row>0</xdr:row>
      <xdr:rowOff>1879600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C27C95-C2BE-8847-A5E5-EB772972D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714" cy="1879600"/>
        </a:xfrm>
        <a:prstGeom prst="rect">
          <a:avLst/>
        </a:prstGeom>
      </xdr:spPr>
    </xdr:pic>
    <xdr:clientData/>
  </xdr:twoCellAnchor>
  <xdr:twoCellAnchor>
    <xdr:from>
      <xdr:col>1</xdr:col>
      <xdr:colOff>253394</xdr:colOff>
      <xdr:row>0</xdr:row>
      <xdr:rowOff>763209</xdr:rowOff>
    </xdr:from>
    <xdr:to>
      <xdr:col>2</xdr:col>
      <xdr:colOff>5658757</xdr:colOff>
      <xdr:row>1</xdr:row>
      <xdr:rowOff>1209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616F0B2-5E9D-0E47-9173-F7A8E3686BF9}"/>
            </a:ext>
          </a:extLst>
        </xdr:cNvPr>
        <xdr:cNvSpPr txBox="1"/>
      </xdr:nvSpPr>
      <xdr:spPr>
        <a:xfrm>
          <a:off x="2037442" y="763209"/>
          <a:ext cx="5677505" cy="1203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_tradnl" sz="2400">
              <a:solidFill>
                <a:schemeClr val="accent2"/>
              </a:solidFill>
            </a:rPr>
            <a:t>INFORMACIÓN INFORMACION HDA</a:t>
          </a:r>
        </a:p>
      </xdr:txBody>
    </xdr:sp>
    <xdr:clientData/>
  </xdr:twoCellAnchor>
  <xdr:twoCellAnchor>
    <xdr:from>
      <xdr:col>0</xdr:col>
      <xdr:colOff>21166</xdr:colOff>
      <xdr:row>1</xdr:row>
      <xdr:rowOff>190501</xdr:rowOff>
    </xdr:from>
    <xdr:to>
      <xdr:col>0</xdr:col>
      <xdr:colOff>1761066</xdr:colOff>
      <xdr:row>19</xdr:row>
      <xdr:rowOff>42334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A39DDB6-69A2-934E-B7C7-CCC3BEC3537F}"/>
            </a:ext>
          </a:extLst>
        </xdr:cNvPr>
        <xdr:cNvSpPr txBox="1"/>
      </xdr:nvSpPr>
      <xdr:spPr>
        <a:xfrm>
          <a:off x="21166" y="2137834"/>
          <a:ext cx="1739900" cy="3661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800">
              <a:solidFill>
                <a:schemeClr val="bg1"/>
              </a:solidFill>
            </a:rPr>
            <a:t>Formato de Reportabilidad HdA </a:t>
          </a:r>
        </a:p>
        <a:p>
          <a:pPr algn="ctr"/>
          <a:endParaRPr lang="es-ES_tradnl" sz="1800" baseline="0">
            <a:solidFill>
              <a:schemeClr val="bg1"/>
            </a:solidFill>
          </a:endParaRPr>
        </a:p>
        <a:p>
          <a:pPr algn="ctr"/>
          <a:r>
            <a:rPr lang="es-ES_tradnl" sz="1800" baseline="0">
              <a:solidFill>
                <a:schemeClr val="bg1"/>
              </a:solidFill>
            </a:rPr>
            <a:t> </a:t>
          </a:r>
          <a:r>
            <a:rPr lang="es-ES_tradnl" sz="1800">
              <a:solidFill>
                <a:schemeClr val="bg1"/>
              </a:solidFill>
            </a:rPr>
            <a:t>Anexo 2</a:t>
          </a:r>
          <a:br>
            <a:rPr lang="es-ES_tradnl" sz="1800">
              <a:solidFill>
                <a:schemeClr val="accent2"/>
              </a:solidFill>
            </a:rPr>
          </a:br>
          <a:endParaRPr lang="es-ES_tradnl" sz="2400">
            <a:solidFill>
              <a:schemeClr val="accent2"/>
            </a:solidFill>
          </a:endParaRPr>
        </a:p>
      </xdr:txBody>
    </xdr:sp>
    <xdr:clientData/>
  </xdr:twoCellAnchor>
  <xdr:twoCellAnchor>
    <xdr:from>
      <xdr:col>2</xdr:col>
      <xdr:colOff>156420</xdr:colOff>
      <xdr:row>74</xdr:row>
      <xdr:rowOff>200792</xdr:rowOff>
    </xdr:from>
    <xdr:to>
      <xdr:col>4</xdr:col>
      <xdr:colOff>1012774</xdr:colOff>
      <xdr:row>76</xdr:row>
      <xdr:rowOff>166878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F9771B2-EDE2-E843-9450-3688749FD2F2}"/>
            </a:ext>
          </a:extLst>
        </xdr:cNvPr>
        <xdr:cNvSpPr txBox="1"/>
      </xdr:nvSpPr>
      <xdr:spPr>
        <a:xfrm>
          <a:off x="2194327" y="17242420"/>
          <a:ext cx="9894028" cy="37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>
              <a:solidFill>
                <a:schemeClr val="accent2">
                  <a:lumMod val="40000"/>
                  <a:lumOff val="60000"/>
                </a:schemeClr>
              </a:solidFill>
            </a:rPr>
            <a:t>Formato Reportabilidad HdA - Anexo 2</a:t>
          </a:r>
        </a:p>
      </xdr:txBody>
    </xdr:sp>
    <xdr:clientData/>
  </xdr:twoCellAnchor>
  <xdr:twoCellAnchor editAs="oneCell">
    <xdr:from>
      <xdr:col>3</xdr:col>
      <xdr:colOff>1310124</xdr:colOff>
      <xdr:row>0</xdr:row>
      <xdr:rowOff>574523</xdr:rowOff>
    </xdr:from>
    <xdr:to>
      <xdr:col>4</xdr:col>
      <xdr:colOff>1161741</xdr:colOff>
      <xdr:row>0</xdr:row>
      <xdr:rowOff>1482308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BD576A8-2040-444A-A590-1542A6405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219" y="574523"/>
          <a:ext cx="2300903" cy="907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0</xdr:rowOff>
    </xdr:from>
    <xdr:to>
      <xdr:col>0</xdr:col>
      <xdr:colOff>1562100</xdr:colOff>
      <xdr:row>21</xdr:row>
      <xdr:rowOff>177800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D328CBB-05C5-3848-B1DD-5FC0E1F9724C}"/>
            </a:ext>
          </a:extLst>
        </xdr:cNvPr>
        <xdr:cNvSpPr txBox="1"/>
      </xdr:nvSpPr>
      <xdr:spPr>
        <a:xfrm>
          <a:off x="76200" y="2209800"/>
          <a:ext cx="1485900" cy="3429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400">
              <a:solidFill>
                <a:schemeClr val="bg1"/>
              </a:solidFill>
            </a:rPr>
            <a:t>REGISTRAR LOS INDICADORES A NIVEL DE INVENTARIO QUE SE HAYAN OBTENIDO EN EL ESTUDIO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45314</xdr:colOff>
      <xdr:row>1</xdr:row>
      <xdr:rowOff>1337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B826E8-470E-7044-A50B-9B09F7C01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714" cy="1879600"/>
        </a:xfrm>
        <a:prstGeom prst="rect">
          <a:avLst/>
        </a:prstGeom>
      </xdr:spPr>
    </xdr:pic>
    <xdr:clientData/>
  </xdr:twoCellAnchor>
  <xdr:twoCellAnchor>
    <xdr:from>
      <xdr:col>1</xdr:col>
      <xdr:colOff>253841</xdr:colOff>
      <xdr:row>0</xdr:row>
      <xdr:rowOff>512456</xdr:rowOff>
    </xdr:from>
    <xdr:to>
      <xdr:col>3</xdr:col>
      <xdr:colOff>1395917</xdr:colOff>
      <xdr:row>1</xdr:row>
      <xdr:rowOff>123340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A4D16E4-3FE1-0148-BE66-432368217A99}"/>
            </a:ext>
          </a:extLst>
        </xdr:cNvPr>
        <xdr:cNvSpPr txBox="1"/>
      </xdr:nvSpPr>
      <xdr:spPr>
        <a:xfrm>
          <a:off x="1924894" y="512456"/>
          <a:ext cx="5665058" cy="11816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_tradnl" sz="2800">
              <a:solidFill>
                <a:schemeClr val="accent2"/>
              </a:solidFill>
            </a:rPr>
            <a:t>Resultados inventario</a:t>
          </a:r>
        </a:p>
      </xdr:txBody>
    </xdr:sp>
    <xdr:clientData/>
  </xdr:twoCellAnchor>
  <xdr:twoCellAnchor editAs="oneCell">
    <xdr:from>
      <xdr:col>3</xdr:col>
      <xdr:colOff>1378904</xdr:colOff>
      <xdr:row>0</xdr:row>
      <xdr:rowOff>567448</xdr:rowOff>
    </xdr:from>
    <xdr:to>
      <xdr:col>4</xdr:col>
      <xdr:colOff>1675319</xdr:colOff>
      <xdr:row>0</xdr:row>
      <xdr:rowOff>1324043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BED02F-3787-3942-BFD7-6BBB73701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0287" y="567448"/>
          <a:ext cx="1917692" cy="7565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0</xdr:rowOff>
    </xdr:from>
    <xdr:to>
      <xdr:col>0</xdr:col>
      <xdr:colOff>1562100</xdr:colOff>
      <xdr:row>20</xdr:row>
      <xdr:rowOff>177800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072F21F-3161-A24C-BA3A-0C1574D521CD}"/>
            </a:ext>
          </a:extLst>
        </xdr:cNvPr>
        <xdr:cNvSpPr txBox="1"/>
      </xdr:nvSpPr>
      <xdr:spPr>
        <a:xfrm>
          <a:off x="76200" y="2362200"/>
          <a:ext cx="1485900" cy="3429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400">
              <a:solidFill>
                <a:schemeClr val="bg1"/>
              </a:solidFill>
            </a:rPr>
            <a:t>REGISTRAR LOS INDICADORES A NIVEL DE PUNTO MEDIO QUE SE HAYAN OBTENIDO EN EL ESTUDIO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45314</xdr:colOff>
      <xdr:row>1</xdr:row>
      <xdr:rowOff>1337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4D4CA2-AC7D-304B-B559-B5881C42C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714" cy="1868237"/>
        </a:xfrm>
        <a:prstGeom prst="rect">
          <a:avLst/>
        </a:prstGeom>
      </xdr:spPr>
    </xdr:pic>
    <xdr:clientData/>
  </xdr:twoCellAnchor>
  <xdr:twoCellAnchor>
    <xdr:from>
      <xdr:col>1</xdr:col>
      <xdr:colOff>253841</xdr:colOff>
      <xdr:row>0</xdr:row>
      <xdr:rowOff>512456</xdr:rowOff>
    </xdr:from>
    <xdr:to>
      <xdr:col>3</xdr:col>
      <xdr:colOff>1395917</xdr:colOff>
      <xdr:row>1</xdr:row>
      <xdr:rowOff>123340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ADBE9CC-5817-C744-8413-DD1040BECA47}"/>
            </a:ext>
          </a:extLst>
        </xdr:cNvPr>
        <xdr:cNvSpPr txBox="1"/>
      </xdr:nvSpPr>
      <xdr:spPr>
        <a:xfrm>
          <a:off x="1930241" y="512456"/>
          <a:ext cx="5663276" cy="1414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_tradnl" sz="2800">
              <a:solidFill>
                <a:schemeClr val="accent2"/>
              </a:solidFill>
            </a:rPr>
            <a:t>Resultados Punto Medio</a:t>
          </a:r>
        </a:p>
      </xdr:txBody>
    </xdr:sp>
    <xdr:clientData/>
  </xdr:twoCellAnchor>
  <xdr:twoCellAnchor editAs="oneCell">
    <xdr:from>
      <xdr:col>7</xdr:col>
      <xdr:colOff>193285</xdr:colOff>
      <xdr:row>0</xdr:row>
      <xdr:rowOff>73416</xdr:rowOff>
    </xdr:from>
    <xdr:to>
      <xdr:col>7</xdr:col>
      <xdr:colOff>1833653</xdr:colOff>
      <xdr:row>2</xdr:row>
      <xdr:rowOff>11253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D28407D-AEEA-0A4F-A18F-39269F974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175" y="73416"/>
          <a:ext cx="1707043" cy="1868933"/>
        </a:xfrm>
        <a:prstGeom prst="rect">
          <a:avLst/>
        </a:prstGeom>
      </xdr:spPr>
    </xdr:pic>
    <xdr:clientData/>
  </xdr:twoCellAnchor>
  <xdr:twoCellAnchor>
    <xdr:from>
      <xdr:col>9</xdr:col>
      <xdr:colOff>197475</xdr:colOff>
      <xdr:row>0</xdr:row>
      <xdr:rowOff>560473</xdr:rowOff>
    </xdr:from>
    <xdr:to>
      <xdr:col>11</xdr:col>
      <xdr:colOff>685801</xdr:colOff>
      <xdr:row>0</xdr:row>
      <xdr:rowOff>1651001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52645359-1317-7748-84D6-C1627B46BF5A}"/>
            </a:ext>
          </a:extLst>
        </xdr:cNvPr>
        <xdr:cNvSpPr txBox="1"/>
      </xdr:nvSpPr>
      <xdr:spPr>
        <a:xfrm>
          <a:off x="11995775" y="560473"/>
          <a:ext cx="4120526" cy="10905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_tradnl" sz="2800">
              <a:solidFill>
                <a:schemeClr val="accent2"/>
              </a:solidFill>
            </a:rPr>
            <a:t>Resultados Punto Medio</a:t>
          </a:r>
        </a:p>
      </xdr:txBody>
    </xdr:sp>
    <xdr:clientData/>
  </xdr:twoCellAnchor>
  <xdr:twoCellAnchor>
    <xdr:from>
      <xdr:col>7</xdr:col>
      <xdr:colOff>76200</xdr:colOff>
      <xdr:row>4</xdr:row>
      <xdr:rowOff>0</xdr:rowOff>
    </xdr:from>
    <xdr:to>
      <xdr:col>8</xdr:col>
      <xdr:colOff>169333</xdr:colOff>
      <xdr:row>20</xdr:row>
      <xdr:rowOff>177800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CE000A7C-DCB1-8743-9B73-A254823F85CD}"/>
            </a:ext>
          </a:extLst>
        </xdr:cNvPr>
        <xdr:cNvSpPr txBox="1"/>
      </xdr:nvSpPr>
      <xdr:spPr>
        <a:xfrm>
          <a:off x="9707033" y="2370667"/>
          <a:ext cx="1574800" cy="3564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400">
              <a:solidFill>
                <a:schemeClr val="bg1"/>
              </a:solidFill>
            </a:rPr>
            <a:t>REGISTRAR LOS INDICADORES A NIVEL DE PUNTO MEDIO QUE SE HAYAN OBTENIDO EN EL ESTUDIO</a:t>
          </a:r>
        </a:p>
      </xdr:txBody>
    </xdr:sp>
    <xdr:clientData/>
  </xdr:twoCellAnchor>
  <xdr:twoCellAnchor editAs="oneCell">
    <xdr:from>
      <xdr:col>12</xdr:col>
      <xdr:colOff>864680</xdr:colOff>
      <xdr:row>0</xdr:row>
      <xdr:rowOff>486383</xdr:rowOff>
    </xdr:from>
    <xdr:to>
      <xdr:col>13</xdr:col>
      <xdr:colOff>1328137</xdr:colOff>
      <xdr:row>0</xdr:row>
      <xdr:rowOff>1394168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F4DBF48-8D66-8042-82BF-6855358A0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0425" y="486383"/>
          <a:ext cx="2300903" cy="907785"/>
        </a:xfrm>
        <a:prstGeom prst="rect">
          <a:avLst/>
        </a:prstGeom>
      </xdr:spPr>
    </xdr:pic>
    <xdr:clientData/>
  </xdr:twoCellAnchor>
  <xdr:twoCellAnchor editAs="oneCell">
    <xdr:from>
      <xdr:col>4</xdr:col>
      <xdr:colOff>1242978</xdr:colOff>
      <xdr:row>0</xdr:row>
      <xdr:rowOff>540425</xdr:rowOff>
    </xdr:from>
    <xdr:to>
      <xdr:col>5</xdr:col>
      <xdr:colOff>1679413</xdr:colOff>
      <xdr:row>0</xdr:row>
      <xdr:rowOff>1448210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C6DEE6C-7022-FC4A-8D51-F973FB3A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9361" y="540425"/>
          <a:ext cx="2300903" cy="9077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117085</xdr:colOff>
      <xdr:row>0</xdr:row>
      <xdr:rowOff>0</xdr:rowOff>
    </xdr:from>
    <xdr:to>
      <xdr:col>0</xdr:col>
      <xdr:colOff>1795553</xdr:colOff>
      <xdr:row>0</xdr:row>
      <xdr:rowOff>1868933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554B0-BE44-4442-ABD6-95B313173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85" y="0"/>
          <a:ext cx="1707043" cy="1868933"/>
        </a:xfrm>
        <a:prstGeom prst="rect">
          <a:avLst/>
        </a:prstGeom>
      </xdr:spPr>
    </xdr:pic>
    <xdr:clientData/>
  </xdr:twoCellAnchor>
  <xdr:twoCellAnchor>
    <xdr:from>
      <xdr:col>1</xdr:col>
      <xdr:colOff>353702</xdr:colOff>
      <xdr:row>0</xdr:row>
      <xdr:rowOff>461656</xdr:rowOff>
    </xdr:from>
    <xdr:to>
      <xdr:col>3</xdr:col>
      <xdr:colOff>1790700</xdr:colOff>
      <xdr:row>0</xdr:row>
      <xdr:rowOff>1587499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866CC7-801F-874F-BF10-E890CCF1E513}"/>
            </a:ext>
          </a:extLst>
        </xdr:cNvPr>
        <xdr:cNvSpPr txBox="1"/>
      </xdr:nvSpPr>
      <xdr:spPr>
        <a:xfrm>
          <a:off x="2220602" y="461656"/>
          <a:ext cx="4243698" cy="1125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_tradnl" sz="2800">
              <a:solidFill>
                <a:schemeClr val="accent2"/>
              </a:solidFill>
            </a:rPr>
            <a:t>Resultados </a:t>
          </a:r>
        </a:p>
        <a:p>
          <a:pPr algn="l"/>
          <a:r>
            <a:rPr lang="es-ES_tradnl" sz="2800">
              <a:solidFill>
                <a:schemeClr val="accent2"/>
              </a:solidFill>
            </a:rPr>
            <a:t>PUNTO FINAL</a:t>
          </a:r>
        </a:p>
      </xdr:txBody>
    </xdr:sp>
    <xdr:clientData/>
  </xdr:twoCellAnchor>
  <xdr:twoCellAnchor>
    <xdr:from>
      <xdr:col>0</xdr:col>
      <xdr:colOff>120952</xdr:colOff>
      <xdr:row>3</xdr:row>
      <xdr:rowOff>6610</xdr:rowOff>
    </xdr:from>
    <xdr:to>
      <xdr:col>0</xdr:col>
      <xdr:colOff>1721152</xdr:colOff>
      <xdr:row>22</xdr:row>
      <xdr:rowOff>25399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C0B8D53-8E33-034A-95D2-2046B67E9083}"/>
            </a:ext>
          </a:extLst>
        </xdr:cNvPr>
        <xdr:cNvSpPr txBox="1"/>
      </xdr:nvSpPr>
      <xdr:spPr>
        <a:xfrm>
          <a:off x="120952" y="2304705"/>
          <a:ext cx="1600200" cy="404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400">
              <a:solidFill>
                <a:schemeClr val="bg1"/>
              </a:solidFill>
            </a:rPr>
            <a:t>REGISTRAR LOS INDICADORES A NIVEL DE PUNTO FINAL QUE SE HAYAN OBTENIDO EN EL ESTUDIO</a:t>
          </a:r>
        </a:p>
      </xdr:txBody>
    </xdr:sp>
    <xdr:clientData/>
  </xdr:twoCellAnchor>
  <xdr:twoCellAnchor editAs="oneCell">
    <xdr:from>
      <xdr:col>15</xdr:col>
      <xdr:colOff>57817</xdr:colOff>
      <xdr:row>0</xdr:row>
      <xdr:rowOff>61686</xdr:rowOff>
    </xdr:from>
    <xdr:to>
      <xdr:col>16</xdr:col>
      <xdr:colOff>71527</xdr:colOff>
      <xdr:row>1</xdr:row>
      <xdr:rowOff>55857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9A1301-FF4D-024A-A54F-F8DD6588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6627" y="61686"/>
          <a:ext cx="1707043" cy="1868933"/>
        </a:xfrm>
        <a:prstGeom prst="rect">
          <a:avLst/>
        </a:prstGeom>
      </xdr:spPr>
    </xdr:pic>
    <xdr:clientData/>
  </xdr:twoCellAnchor>
  <xdr:twoCellAnchor>
    <xdr:from>
      <xdr:col>17</xdr:col>
      <xdr:colOff>1080625</xdr:colOff>
      <xdr:row>0</xdr:row>
      <xdr:rowOff>735008</xdr:rowOff>
    </xdr:from>
    <xdr:to>
      <xdr:col>19</xdr:col>
      <xdr:colOff>642861</xdr:colOff>
      <xdr:row>0</xdr:row>
      <xdr:rowOff>1860851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CD5B814-D450-E547-A904-D8CE786A9D2F}"/>
            </a:ext>
          </a:extLst>
        </xdr:cNvPr>
        <xdr:cNvSpPr txBox="1"/>
      </xdr:nvSpPr>
      <xdr:spPr>
        <a:xfrm>
          <a:off x="17227768" y="735008"/>
          <a:ext cx="5065569" cy="1125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_tradnl" sz="2800">
              <a:solidFill>
                <a:schemeClr val="accent2"/>
              </a:solidFill>
            </a:rPr>
            <a:t>Resultados </a:t>
          </a:r>
        </a:p>
        <a:p>
          <a:pPr algn="l"/>
          <a:r>
            <a:rPr lang="es-ES_tradnl" sz="2800">
              <a:solidFill>
                <a:schemeClr val="accent2"/>
              </a:solidFill>
            </a:rPr>
            <a:t>PUNTO FINAL</a:t>
          </a:r>
        </a:p>
      </xdr:txBody>
    </xdr:sp>
    <xdr:clientData/>
  </xdr:twoCellAnchor>
  <xdr:twoCellAnchor editAs="oneCell">
    <xdr:from>
      <xdr:col>21</xdr:col>
      <xdr:colOff>935932</xdr:colOff>
      <xdr:row>0</xdr:row>
      <xdr:rowOff>0</xdr:rowOff>
    </xdr:from>
    <xdr:to>
      <xdr:col>22</xdr:col>
      <xdr:colOff>1675356</xdr:colOff>
      <xdr:row>0</xdr:row>
      <xdr:rowOff>1868933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CA84509-8A70-A64E-BD0F-741D8F582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1646" y="0"/>
          <a:ext cx="1707043" cy="1868933"/>
        </a:xfrm>
        <a:prstGeom prst="rect">
          <a:avLst/>
        </a:prstGeom>
      </xdr:spPr>
    </xdr:pic>
    <xdr:clientData/>
  </xdr:twoCellAnchor>
  <xdr:twoCellAnchor>
    <xdr:from>
      <xdr:col>24</xdr:col>
      <xdr:colOff>265406</xdr:colOff>
      <xdr:row>0</xdr:row>
      <xdr:rowOff>673322</xdr:rowOff>
    </xdr:from>
    <xdr:to>
      <xdr:col>26</xdr:col>
      <xdr:colOff>1339546</xdr:colOff>
      <xdr:row>0</xdr:row>
      <xdr:rowOff>1799165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E1850071-5D9A-534A-BD1E-E5170D78451D}"/>
            </a:ext>
          </a:extLst>
        </xdr:cNvPr>
        <xdr:cNvSpPr txBox="1"/>
      </xdr:nvSpPr>
      <xdr:spPr>
        <a:xfrm>
          <a:off x="31440882" y="673322"/>
          <a:ext cx="5065569" cy="1125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_tradnl" sz="2800">
              <a:solidFill>
                <a:schemeClr val="accent2"/>
              </a:solidFill>
            </a:rPr>
            <a:t>Resultados </a:t>
          </a:r>
        </a:p>
        <a:p>
          <a:pPr algn="l"/>
          <a:r>
            <a:rPr lang="es-ES_tradnl" sz="2800">
              <a:solidFill>
                <a:schemeClr val="accent2"/>
              </a:solidFill>
            </a:rPr>
            <a:t>PUNTO FINAL</a:t>
          </a:r>
        </a:p>
      </xdr:txBody>
    </xdr:sp>
    <xdr:clientData/>
  </xdr:twoCellAnchor>
  <xdr:twoCellAnchor>
    <xdr:from>
      <xdr:col>15</xdr:col>
      <xdr:colOff>61685</xdr:colOff>
      <xdr:row>3</xdr:row>
      <xdr:rowOff>98534</xdr:rowOff>
    </xdr:from>
    <xdr:to>
      <xdr:col>15</xdr:col>
      <xdr:colOff>1649185</xdr:colOff>
      <xdr:row>22</xdr:row>
      <xdr:rowOff>117323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57F24D00-BB7F-5549-B91D-4B79EABB7B99}"/>
            </a:ext>
          </a:extLst>
        </xdr:cNvPr>
        <xdr:cNvSpPr txBox="1"/>
      </xdr:nvSpPr>
      <xdr:spPr>
        <a:xfrm>
          <a:off x="15150495" y="2396629"/>
          <a:ext cx="1587500" cy="404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400">
              <a:solidFill>
                <a:schemeClr val="bg1"/>
              </a:solidFill>
            </a:rPr>
            <a:t>REGISTRAR LOS INDICADORES A NIVEL DE PUNTO FINAL QUE SE HAYAN OBTENIDO EN EL ESTUDIO</a:t>
          </a:r>
        </a:p>
      </xdr:txBody>
    </xdr:sp>
    <xdr:clientData/>
  </xdr:twoCellAnchor>
  <xdr:twoCellAnchor>
    <xdr:from>
      <xdr:col>22</xdr:col>
      <xdr:colOff>123371</xdr:colOff>
      <xdr:row>3</xdr:row>
      <xdr:rowOff>129982</xdr:rowOff>
    </xdr:from>
    <xdr:to>
      <xdr:col>22</xdr:col>
      <xdr:colOff>1710871</xdr:colOff>
      <xdr:row>22</xdr:row>
      <xdr:rowOff>148771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2BC5D92F-7F74-FA49-9930-34217260430C}"/>
            </a:ext>
          </a:extLst>
        </xdr:cNvPr>
        <xdr:cNvSpPr txBox="1"/>
      </xdr:nvSpPr>
      <xdr:spPr>
        <a:xfrm>
          <a:off x="28486704" y="2428077"/>
          <a:ext cx="1587500" cy="404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400">
              <a:solidFill>
                <a:schemeClr val="bg1"/>
              </a:solidFill>
            </a:rPr>
            <a:t>REGISTRAR LOS INDICADORES A NIVEL DE PUNTO FINAL QUE SE HAYAN OBTENIDO EN EL ESTUDIO</a:t>
          </a:r>
        </a:p>
      </xdr:txBody>
    </xdr:sp>
    <xdr:clientData/>
  </xdr:twoCellAnchor>
  <xdr:twoCellAnchor editAs="oneCell">
    <xdr:from>
      <xdr:col>4</xdr:col>
      <xdr:colOff>1965476</xdr:colOff>
      <xdr:row>0</xdr:row>
      <xdr:rowOff>604762</xdr:rowOff>
    </xdr:from>
    <xdr:to>
      <xdr:col>5</xdr:col>
      <xdr:colOff>788998</xdr:colOff>
      <xdr:row>0</xdr:row>
      <xdr:rowOff>1512547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47D737-11CD-E94F-ABD0-2E3697886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4524" y="604762"/>
          <a:ext cx="2300903" cy="907785"/>
        </a:xfrm>
        <a:prstGeom prst="rect">
          <a:avLst/>
        </a:prstGeom>
      </xdr:spPr>
    </xdr:pic>
    <xdr:clientData/>
  </xdr:twoCellAnchor>
  <xdr:twoCellAnchor editAs="oneCell">
    <xdr:from>
      <xdr:col>19</xdr:col>
      <xdr:colOff>1421190</xdr:colOff>
      <xdr:row>0</xdr:row>
      <xdr:rowOff>514047</xdr:rowOff>
    </xdr:from>
    <xdr:to>
      <xdr:col>19</xdr:col>
      <xdr:colOff>3626843</xdr:colOff>
      <xdr:row>0</xdr:row>
      <xdr:rowOff>1421832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11BA8A5-6C02-214C-AC3B-2A7A8BE06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9761" y="514047"/>
          <a:ext cx="2300903" cy="907785"/>
        </a:xfrm>
        <a:prstGeom prst="rect">
          <a:avLst/>
        </a:prstGeom>
      </xdr:spPr>
    </xdr:pic>
    <xdr:clientData/>
  </xdr:twoCellAnchor>
  <xdr:twoCellAnchor editAs="oneCell">
    <xdr:from>
      <xdr:col>27</xdr:col>
      <xdr:colOff>665238</xdr:colOff>
      <xdr:row>0</xdr:row>
      <xdr:rowOff>695475</xdr:rowOff>
    </xdr:from>
    <xdr:to>
      <xdr:col>28</xdr:col>
      <xdr:colOff>1423998</xdr:colOff>
      <xdr:row>0</xdr:row>
      <xdr:rowOff>1603260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B21E2C6-6DC3-7A4C-9A92-D30BE755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0238" y="695475"/>
          <a:ext cx="2300903" cy="90778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Azul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32567-64C6-454C-96F6-E6B89A949877}">
  <sheetPr>
    <pageSetUpPr fitToPage="1"/>
  </sheetPr>
  <dimension ref="B1:AM48"/>
  <sheetViews>
    <sheetView showGridLines="0" view="pageLayout" topLeftCell="A31" zoomScale="50" zoomScaleNormal="100" zoomScalePageLayoutView="50" workbookViewId="0">
      <selection activeCell="A23" sqref="A23"/>
    </sheetView>
  </sheetViews>
  <sheetFormatPr defaultColWidth="10.6640625" defaultRowHeight="15.95"/>
  <cols>
    <col min="1" max="1" width="5.6640625" style="4" customWidth="1"/>
    <col min="2" max="2" width="34.6640625" style="4" customWidth="1"/>
    <col min="3" max="3" width="8.88671875" style="4" customWidth="1"/>
    <col min="4" max="4" width="15.33203125" style="4" customWidth="1"/>
    <col min="5" max="5" width="9.6640625" style="4" customWidth="1"/>
    <col min="6" max="6" width="10.44140625" style="4" customWidth="1"/>
    <col min="7" max="7" width="10.6640625" style="4" customWidth="1"/>
    <col min="8" max="8" width="35.5546875" style="4" customWidth="1"/>
    <col min="9" max="9" width="8.88671875" style="4" customWidth="1"/>
    <col min="10" max="10" width="15.33203125" style="4" customWidth="1"/>
    <col min="11" max="11" width="10.6640625" style="4"/>
    <col min="12" max="12" width="14.5546875" style="4" customWidth="1"/>
    <col min="13" max="13" width="25.44140625" style="4" customWidth="1"/>
    <col min="14" max="14" width="69.33203125" style="4" customWidth="1"/>
    <col min="15" max="15" width="30.5546875" style="4" customWidth="1"/>
    <col min="16" max="16" width="25.33203125" style="4" customWidth="1"/>
    <col min="17" max="17" width="18.6640625" style="4" customWidth="1"/>
    <col min="18" max="18" width="17" style="4" customWidth="1"/>
    <col min="19" max="19" width="18.88671875" style="4" customWidth="1"/>
    <col min="20" max="20" width="10.6640625" style="4"/>
    <col min="21" max="21" width="33" style="4" customWidth="1"/>
    <col min="22" max="22" width="14.5546875" style="4" customWidth="1"/>
    <col min="23" max="24" width="10.6640625" style="4"/>
    <col min="25" max="25" width="33.44140625" style="4" customWidth="1"/>
    <col min="26" max="26" width="17" style="4" customWidth="1"/>
    <col min="27" max="27" width="13.33203125" style="4" customWidth="1"/>
    <col min="28" max="28" width="10.6640625" style="4"/>
    <col min="29" max="29" width="33.88671875" style="4" customWidth="1"/>
    <col min="30" max="30" width="24" style="4" customWidth="1"/>
    <col min="31" max="31" width="17.33203125" style="4" customWidth="1"/>
    <col min="32" max="32" width="10.6640625" style="4"/>
    <col min="33" max="33" width="26.33203125" style="4" customWidth="1"/>
    <col min="34" max="34" width="17" style="4" customWidth="1"/>
    <col min="35" max="35" width="16" style="4" customWidth="1"/>
    <col min="36" max="36" width="10.6640625" style="4"/>
    <col min="37" max="37" width="31.6640625" style="4" customWidth="1"/>
    <col min="38" max="38" width="24" style="4" customWidth="1"/>
    <col min="39" max="39" width="20.33203125" style="4" customWidth="1"/>
    <col min="40" max="16384" width="10.6640625" style="4"/>
  </cols>
  <sheetData>
    <row r="1" spans="2:39" ht="17.100000000000001" customHeight="1">
      <c r="B1" s="3" t="s">
        <v>0</v>
      </c>
    </row>
    <row r="2" spans="2:39" ht="17.100000000000001" customHeight="1">
      <c r="B2" s="5"/>
    </row>
    <row r="3" spans="2:39" ht="17.100000000000001" customHeight="1">
      <c r="B3" s="6" t="s">
        <v>1</v>
      </c>
      <c r="C3" s="7"/>
      <c r="D3" s="7"/>
      <c r="E3" s="7"/>
      <c r="F3" s="7"/>
      <c r="G3" s="7"/>
      <c r="H3" s="7"/>
      <c r="I3" s="7"/>
      <c r="J3" s="7"/>
      <c r="L3" s="6" t="s">
        <v>2</v>
      </c>
      <c r="M3" s="7"/>
      <c r="N3" s="7"/>
      <c r="O3" s="7"/>
      <c r="P3" s="7"/>
      <c r="Q3" s="7"/>
      <c r="R3" s="7"/>
      <c r="S3" s="7"/>
      <c r="U3" s="7" t="s">
        <v>3</v>
      </c>
      <c r="V3" s="7"/>
      <c r="W3" s="7"/>
      <c r="X3" s="7"/>
      <c r="Y3" s="7"/>
      <c r="Z3" s="7"/>
      <c r="AA3" s="7"/>
      <c r="AB3" s="7"/>
      <c r="AC3" s="7"/>
      <c r="AD3" s="7"/>
      <c r="AE3" s="7"/>
      <c r="AG3" s="7" t="s">
        <v>4</v>
      </c>
      <c r="AH3" s="7"/>
      <c r="AI3" s="7"/>
      <c r="AJ3" s="8"/>
      <c r="AK3" s="8"/>
      <c r="AL3" s="8"/>
      <c r="AM3" s="8"/>
    </row>
    <row r="4" spans="2:39" ht="17.100000000000001" customHeight="1">
      <c r="B4" s="5"/>
      <c r="AJ4" s="9"/>
      <c r="AK4" s="9"/>
    </row>
    <row r="5" spans="2:39" ht="17.100000000000001" customHeight="1">
      <c r="B5" s="10" t="s">
        <v>5</v>
      </c>
      <c r="C5" s="11"/>
      <c r="D5" s="11"/>
      <c r="L5" s="12" t="s">
        <v>6</v>
      </c>
      <c r="M5" s="12"/>
      <c r="N5" s="12"/>
      <c r="O5" s="12"/>
      <c r="P5" s="12"/>
      <c r="Q5" s="12"/>
      <c r="R5" s="12"/>
      <c r="S5" s="12"/>
      <c r="U5" s="13" t="s">
        <v>7</v>
      </c>
      <c r="V5" s="13"/>
      <c r="W5" s="13"/>
      <c r="Y5" s="13" t="s">
        <v>8</v>
      </c>
      <c r="Z5" s="13"/>
      <c r="AA5" s="13"/>
      <c r="AC5" s="13" t="s">
        <v>9</v>
      </c>
      <c r="AD5" s="13"/>
      <c r="AE5" s="13"/>
      <c r="AG5" s="13" t="s">
        <v>10</v>
      </c>
      <c r="AH5" s="13"/>
      <c r="AI5" s="13"/>
      <c r="AJ5" s="9"/>
      <c r="AK5" s="13" t="s">
        <v>11</v>
      </c>
      <c r="AL5" s="13"/>
      <c r="AM5" s="13"/>
    </row>
    <row r="6" spans="2:39" ht="17.100000000000001" customHeight="1">
      <c r="B6" s="8" t="s">
        <v>12</v>
      </c>
      <c r="C6" s="14" t="s">
        <v>13</v>
      </c>
      <c r="D6" s="14" t="s">
        <v>14</v>
      </c>
      <c r="L6" s="15" t="s">
        <v>15</v>
      </c>
      <c r="M6" s="16" t="s">
        <v>16</v>
      </c>
      <c r="N6" s="16" t="s">
        <v>17</v>
      </c>
      <c r="O6" s="15" t="s">
        <v>18</v>
      </c>
      <c r="P6" s="16" t="s">
        <v>13</v>
      </c>
      <c r="Q6" s="16" t="s">
        <v>19</v>
      </c>
      <c r="R6" s="16" t="s">
        <v>20</v>
      </c>
      <c r="S6" s="16" t="s">
        <v>21</v>
      </c>
      <c r="U6" s="8" t="s">
        <v>12</v>
      </c>
      <c r="V6" s="14" t="s">
        <v>13</v>
      </c>
      <c r="W6" s="14" t="s">
        <v>22</v>
      </c>
      <c r="Y6" s="8" t="s">
        <v>12</v>
      </c>
      <c r="Z6" s="14" t="s">
        <v>13</v>
      </c>
      <c r="AA6" s="14" t="s">
        <v>22</v>
      </c>
      <c r="AC6" s="8" t="s">
        <v>12</v>
      </c>
      <c r="AD6" s="14" t="s">
        <v>13</v>
      </c>
      <c r="AE6" s="14" t="s">
        <v>22</v>
      </c>
      <c r="AG6" s="8" t="s">
        <v>12</v>
      </c>
      <c r="AH6" s="14" t="s">
        <v>13</v>
      </c>
      <c r="AI6" s="14" t="s">
        <v>22</v>
      </c>
      <c r="AJ6" s="9"/>
      <c r="AK6" s="8" t="s">
        <v>12</v>
      </c>
      <c r="AL6" s="14" t="s">
        <v>13</v>
      </c>
      <c r="AM6" s="14" t="s">
        <v>22</v>
      </c>
    </row>
    <row r="7" spans="2:39" ht="17.100000000000001" customHeight="1">
      <c r="B7" s="17" t="s">
        <v>23</v>
      </c>
      <c r="C7" s="18" t="s">
        <v>24</v>
      </c>
      <c r="D7" s="19">
        <v>15873</v>
      </c>
      <c r="K7" s="4">
        <v>1</v>
      </c>
      <c r="L7" s="20" t="s">
        <v>25</v>
      </c>
      <c r="M7" s="21" t="s">
        <v>26</v>
      </c>
      <c r="N7" s="22" t="s">
        <v>27</v>
      </c>
      <c r="O7" s="21" t="s">
        <v>26</v>
      </c>
      <c r="P7" s="23" t="s">
        <v>28</v>
      </c>
      <c r="Q7" s="24">
        <f>('0. EJEMPLO RESULTADOS HDA'!D27/'0. EJEMPLO RESULTADOS HDA'!D7)/'0. EJEMPLO RESULTADOS HDA'!R7</f>
        <v>58.34882084882085</v>
      </c>
      <c r="R7" s="25">
        <v>0.24</v>
      </c>
      <c r="S7" s="25">
        <f t="shared" ref="S7:S21" si="0">1-R7</f>
        <v>0.76</v>
      </c>
      <c r="U7" s="4" t="s">
        <v>29</v>
      </c>
      <c r="V7" s="26" t="s">
        <v>30</v>
      </c>
      <c r="W7" s="27">
        <f>'0. EJEMPLO RESULTADOS HDA'!D27/'0. EJEMPLO RESULTADOS HDA'!D7</f>
        <v>14.003717003717004</v>
      </c>
      <c r="Y7" s="28" t="s">
        <v>31</v>
      </c>
      <c r="Z7" s="29" t="s">
        <v>32</v>
      </c>
      <c r="AA7" s="30">
        <f>'0. EJEMPLO RESULTADOS HDA'!Q14*'0. EJEMPLO RESULTADOS HDA'!R14+'0. EJEMPLO RESULTADOS HDA'!Q15*'0. EJEMPLO RESULTADOS HDA'!R15</f>
        <v>4.9000000000000007E-7</v>
      </c>
      <c r="AC7" s="28" t="s">
        <v>31</v>
      </c>
      <c r="AD7" s="29" t="s">
        <v>33</v>
      </c>
      <c r="AE7" s="31">
        <f>'0. EJEMPLO RESULTADOS HDA'!Q16*'0. EJEMPLO RESULTADOS HDA'!R16+'0. EJEMPLO RESULTADOS HDA'!Q17*'0. EJEMPLO RESULTADOS HDA'!R17+'0. EJEMPLO RESULTADOS HDA'!Q18*'0. EJEMPLO RESULTADOS HDA'!R18+'0. EJEMPLO RESULTADOS HDA'!Q19*'0. EJEMPLO RESULTADOS HDA'!R19+'0. EJEMPLO RESULTADOS HDA'!Q20*'0. EJEMPLO RESULTADOS HDA'!R20+'0. EJEMPLO RESULTADOS HDA'!Q21*'0. EJEMPLO RESULTADOS HDA'!R21</f>
        <v>3.3684699999999998E-2</v>
      </c>
      <c r="AG7" s="28" t="s">
        <v>34</v>
      </c>
      <c r="AH7" s="29" t="s">
        <v>32</v>
      </c>
      <c r="AI7" s="30">
        <f>'0. EJEMPLO RESULTADOS HDA'!Q14*'0. EJEMPLO RESULTADOS HDA'!S14+'0. EJEMPLO RESULTADOS HDA'!Q15*'0. EJEMPLO RESULTADOS HDA'!S15</f>
        <v>1.151E-5</v>
      </c>
      <c r="AJ7" s="9"/>
      <c r="AK7" s="28" t="s">
        <v>34</v>
      </c>
      <c r="AL7" s="29" t="s">
        <v>33</v>
      </c>
      <c r="AM7" s="31">
        <f>'0. EJEMPLO RESULTADOS HDA'!Q16*'0. EJEMPLO RESULTADOS HDA'!S16+'0. EJEMPLO RESULTADOS HDA'!Q17*'0. EJEMPLO RESULTADOS HDA'!S17+'0. EJEMPLO RESULTADOS HDA'!Q18*'0. EJEMPLO RESULTADOS HDA'!S18+'0. EJEMPLO RESULTADOS HDA'!Q19*'0. EJEMPLO RESULTADOS HDA'!S19+'0. EJEMPLO RESULTADOS HDA'!Q20*'0. EJEMPLO RESULTADOS HDA'!S20+'0. EJEMPLO RESULTADOS HDA'!Q21*'0. EJEMPLO RESULTADOS HDA'!S21</f>
        <v>0.45446530000000002</v>
      </c>
    </row>
    <row r="8" spans="2:39" ht="17.100000000000001" customHeight="1">
      <c r="K8" s="4">
        <v>2</v>
      </c>
      <c r="L8" s="20" t="s">
        <v>25</v>
      </c>
      <c r="M8" s="21" t="s">
        <v>26</v>
      </c>
      <c r="N8" s="22" t="s">
        <v>35</v>
      </c>
      <c r="O8" s="21" t="s">
        <v>26</v>
      </c>
      <c r="P8" s="23" t="s">
        <v>28</v>
      </c>
      <c r="Q8" s="24">
        <f>('0. EJEMPLO RESULTADOS HDA'!D29/'0. EJEMPLO RESULTADOS HDA'!D7)/'0. EJEMPLO RESULTADOS HDA'!R8</f>
        <v>7.6111521566067015</v>
      </c>
      <c r="R8" s="25">
        <v>0.11</v>
      </c>
      <c r="S8" s="25">
        <f t="shared" si="0"/>
        <v>0.89</v>
      </c>
      <c r="U8" s="4" t="s">
        <v>36</v>
      </c>
      <c r="V8" s="32" t="s">
        <v>30</v>
      </c>
      <c r="W8" s="33">
        <f>'0. EJEMPLO RESULTADOS HDA'!D14/'0. EJEMPLO RESULTADOS HDA'!D7</f>
        <v>5.9427959427959429</v>
      </c>
      <c r="Y8" s="4" t="s">
        <v>37</v>
      </c>
      <c r="Z8" s="32" t="s">
        <v>38</v>
      </c>
      <c r="AA8" s="34">
        <f>('0. EJEMPLO RESULTADOS HDA'!Q14*'0. EJEMPLO RESULTADOS HDA'!R14)/'0. EJEMPLO RESULTADOS HDA'!$AA$7</f>
        <v>1</v>
      </c>
      <c r="AC8" s="9" t="s">
        <v>39</v>
      </c>
      <c r="AD8" s="32" t="s">
        <v>38</v>
      </c>
      <c r="AE8" s="34">
        <f>('0. EJEMPLO RESULTADOS HDA'!Q16*'0. EJEMPLO RESULTADOS HDA'!R16)/'0. EJEMPLO RESULTADOS HDA'!$AE$7</f>
        <v>0.25805187518368877</v>
      </c>
      <c r="AG8" s="4" t="s">
        <v>37</v>
      </c>
      <c r="AH8" s="32" t="s">
        <v>38</v>
      </c>
      <c r="AI8" s="34">
        <f>('0. EJEMPLO RESULTADOS HDA'!Q14*'0. EJEMPLO RESULTADOS HDA'!S14)/'0. EJEMPLO RESULTADOS HDA'!$AI$7</f>
        <v>0.56559513466550826</v>
      </c>
      <c r="AJ8" s="9"/>
      <c r="AK8" s="9" t="s">
        <v>39</v>
      </c>
      <c r="AL8" s="32" t="s">
        <v>38</v>
      </c>
      <c r="AM8" s="34">
        <f>('0. EJEMPLO RESULTADOS HDA'!Q16*'0. EJEMPLO RESULTADOS HDA'!S16)/'0. EJEMPLO RESULTADOS HDA'!$AM$7</f>
        <v>0.45903966705488841</v>
      </c>
    </row>
    <row r="9" spans="2:39" ht="17.100000000000001" customHeight="1">
      <c r="B9" s="35" t="s">
        <v>40</v>
      </c>
      <c r="C9" s="36"/>
      <c r="D9" s="36"/>
      <c r="G9" s="9"/>
      <c r="H9" s="35" t="s">
        <v>41</v>
      </c>
      <c r="I9" s="36"/>
      <c r="J9" s="36"/>
      <c r="K9" s="4">
        <v>3</v>
      </c>
      <c r="L9" s="37" t="s">
        <v>42</v>
      </c>
      <c r="M9" s="37" t="s">
        <v>43</v>
      </c>
      <c r="N9" s="38" t="s">
        <v>44</v>
      </c>
      <c r="O9" s="37" t="s">
        <v>45</v>
      </c>
      <c r="P9" s="39" t="s">
        <v>46</v>
      </c>
      <c r="Q9" s="40">
        <v>571</v>
      </c>
      <c r="R9" s="41">
        <v>0.17</v>
      </c>
      <c r="S9" s="41">
        <f t="shared" si="0"/>
        <v>0.83</v>
      </c>
      <c r="U9" s="4" t="s">
        <v>47</v>
      </c>
      <c r="V9" s="32" t="s">
        <v>30</v>
      </c>
      <c r="W9" s="33">
        <f>'0. EJEMPLO RESULTADOS HDA'!D20/'0. EJEMPLO RESULTADOS HDA'!D7</f>
        <v>8.0609210609210606</v>
      </c>
      <c r="Y9" s="8" t="s">
        <v>48</v>
      </c>
      <c r="Z9" s="14" t="s">
        <v>38</v>
      </c>
      <c r="AA9" s="42">
        <f>('0. EJEMPLO RESULTADOS HDA'!Q15*'0. EJEMPLO RESULTADOS HDA'!R15)/'0. EJEMPLO RESULTADOS HDA'!$AA$7</f>
        <v>0</v>
      </c>
      <c r="AC9" s="9" t="s">
        <v>49</v>
      </c>
      <c r="AD9" s="32" t="s">
        <v>38</v>
      </c>
      <c r="AE9" s="34">
        <f>('0. EJEMPLO RESULTADOS HDA'!Q17*'0. EJEMPLO RESULTADOS HDA'!R17)/'0. EJEMPLO RESULTADOS HDA'!$AE$7</f>
        <v>5.4282804952990524E-2</v>
      </c>
      <c r="AG9" s="8" t="s">
        <v>48</v>
      </c>
      <c r="AH9" s="14" t="s">
        <v>38</v>
      </c>
      <c r="AI9" s="42">
        <f>('0. EJEMPLO RESULTADOS HDA'!Q15*'0. EJEMPLO RESULTADOS HDA'!S15)/'0. EJEMPLO RESULTADOS HDA'!$AI$7</f>
        <v>0.4344048653344918</v>
      </c>
      <c r="AJ9" s="9"/>
      <c r="AK9" s="9" t="s">
        <v>49</v>
      </c>
      <c r="AL9" s="32" t="s">
        <v>38</v>
      </c>
      <c r="AM9" s="34">
        <f>('0. EJEMPLO RESULTADOS HDA'!Q17*'0. EJEMPLO RESULTADOS HDA'!S17)/'0. EJEMPLO RESULTADOS HDA'!$AM$7</f>
        <v>0.13009024011294149</v>
      </c>
    </row>
    <row r="10" spans="2:39" ht="17.100000000000001" customHeight="1">
      <c r="G10" s="9"/>
      <c r="K10" s="4">
        <v>4</v>
      </c>
      <c r="L10" s="37" t="s">
        <v>42</v>
      </c>
      <c r="M10" s="37" t="s">
        <v>50</v>
      </c>
      <c r="N10" s="38" t="s">
        <v>51</v>
      </c>
      <c r="O10" s="37" t="s">
        <v>52</v>
      </c>
      <c r="P10" s="39" t="s">
        <v>53</v>
      </c>
      <c r="Q10" s="43">
        <v>7.9999999999999996E-7</v>
      </c>
      <c r="R10" s="41">
        <v>0</v>
      </c>
      <c r="S10" s="41">
        <f t="shared" si="0"/>
        <v>1</v>
      </c>
      <c r="U10" s="4" t="s">
        <v>54</v>
      </c>
      <c r="V10" s="32" t="s">
        <v>30</v>
      </c>
      <c r="W10" s="33">
        <f>'0. EJEMPLO RESULTADOS HDA'!D33/'0. EJEMPLO RESULTADOS HDA'!D7</f>
        <v>13.166490266490268</v>
      </c>
      <c r="AC10" s="9" t="s">
        <v>55</v>
      </c>
      <c r="AD10" s="32" t="s">
        <v>38</v>
      </c>
      <c r="AE10" s="34">
        <f>('0. EJEMPLO RESULTADOS HDA'!Q18*'0. EJEMPLO RESULTADOS HDA'!R18)/'0. EJEMPLO RESULTADOS HDA'!$AE$7</f>
        <v>0.1824151617796804</v>
      </c>
      <c r="AJ10" s="9"/>
      <c r="AK10" s="9" t="s">
        <v>55</v>
      </c>
      <c r="AL10" s="32" t="s">
        <v>38</v>
      </c>
      <c r="AM10" s="34">
        <f>('0. EJEMPLO RESULTADOS HDA'!Q18*'0. EJEMPLO RESULTADOS HDA'!S18)/'0. EJEMPLO RESULTADOS HDA'!$AM$7</f>
        <v>0.21182123255614896</v>
      </c>
    </row>
    <row r="11" spans="2:39" ht="17.100000000000001" customHeight="1">
      <c r="B11" s="10" t="s">
        <v>56</v>
      </c>
      <c r="C11" s="11"/>
      <c r="D11" s="11"/>
      <c r="G11" s="9"/>
      <c r="H11" s="10" t="s">
        <v>57</v>
      </c>
      <c r="I11" s="11"/>
      <c r="J11" s="11"/>
      <c r="K11" s="4">
        <v>5</v>
      </c>
      <c r="L11" s="37" t="s">
        <v>42</v>
      </c>
      <c r="M11" s="37" t="s">
        <v>58</v>
      </c>
      <c r="N11" s="38" t="s">
        <v>59</v>
      </c>
      <c r="O11" s="37" t="s">
        <v>60</v>
      </c>
      <c r="P11" s="39" t="s">
        <v>61</v>
      </c>
      <c r="Q11" s="40">
        <v>4</v>
      </c>
      <c r="R11" s="41">
        <v>0.06</v>
      </c>
      <c r="S11" s="41">
        <f t="shared" si="0"/>
        <v>0.94</v>
      </c>
      <c r="U11" s="4" t="s">
        <v>62</v>
      </c>
      <c r="V11" s="32" t="s">
        <v>30</v>
      </c>
      <c r="W11" s="33">
        <f>'0. EJEMPLO RESULTADOS HDA'!D35/'0. EJEMPLO RESULTADOS HDA'!D7</f>
        <v>0</v>
      </c>
      <c r="Y11" s="13" t="s">
        <v>63</v>
      </c>
      <c r="Z11" s="13"/>
      <c r="AA11" s="13"/>
      <c r="AC11" s="9" t="s">
        <v>59</v>
      </c>
      <c r="AD11" s="32" t="s">
        <v>38</v>
      </c>
      <c r="AE11" s="34">
        <f>('0. EJEMPLO RESULTADOS HDA'!Q19*'0. EJEMPLO RESULTADOS HDA'!R19)/'0. EJEMPLO RESULTADOS HDA'!$AE$7</f>
        <v>3.6859464385908147E-2</v>
      </c>
      <c r="AG11" s="13" t="s">
        <v>64</v>
      </c>
      <c r="AH11" s="13"/>
      <c r="AI11" s="13"/>
      <c r="AJ11" s="9"/>
      <c r="AK11" s="9" t="s">
        <v>59</v>
      </c>
      <c r="AL11" s="32" t="s">
        <v>38</v>
      </c>
      <c r="AM11" s="34">
        <f>('0. EJEMPLO RESULTADOS HDA'!Q19*'0. EJEMPLO RESULTADOS HDA'!S19)/'0. EJEMPLO RESULTADOS HDA'!$AM$7</f>
        <v>3.1418020253691538E-2</v>
      </c>
    </row>
    <row r="12" spans="2:39" ht="17.100000000000001" customHeight="1">
      <c r="B12" s="8" t="s">
        <v>12</v>
      </c>
      <c r="C12" s="14" t="s">
        <v>13</v>
      </c>
      <c r="D12" s="14" t="s">
        <v>14</v>
      </c>
      <c r="G12" s="9"/>
      <c r="H12" s="8" t="s">
        <v>12</v>
      </c>
      <c r="I12" s="14" t="s">
        <v>13</v>
      </c>
      <c r="J12" s="14" t="s">
        <v>14</v>
      </c>
      <c r="K12" s="4">
        <v>6</v>
      </c>
      <c r="L12" s="37" t="s">
        <v>42</v>
      </c>
      <c r="M12" s="37" t="s">
        <v>58</v>
      </c>
      <c r="N12" s="38" t="s">
        <v>65</v>
      </c>
      <c r="O12" s="37" t="s">
        <v>66</v>
      </c>
      <c r="P12" s="39" t="s">
        <v>67</v>
      </c>
      <c r="Q12" s="44">
        <v>9.6070000000000003E-2</v>
      </c>
      <c r="R12" s="41">
        <v>0.16</v>
      </c>
      <c r="S12" s="41">
        <f t="shared" si="0"/>
        <v>0.84</v>
      </c>
      <c r="U12" s="8" t="s">
        <v>68</v>
      </c>
      <c r="V12" s="14" t="s">
        <v>30</v>
      </c>
      <c r="W12" s="45">
        <f>'0. EJEMPLO RESULTADOS HDA'!D29/'0. EJEMPLO RESULTADOS HDA'!D7</f>
        <v>0.83722673722673713</v>
      </c>
      <c r="Y12" s="8" t="s">
        <v>12</v>
      </c>
      <c r="Z12" s="14" t="s">
        <v>13</v>
      </c>
      <c r="AA12" s="14" t="s">
        <v>22</v>
      </c>
      <c r="AC12" s="4" t="s">
        <v>65</v>
      </c>
      <c r="AD12" s="32" t="s">
        <v>38</v>
      </c>
      <c r="AE12" s="34">
        <f>('0. EJEMPLO RESULTADOS HDA'!Q20*'0. EJEMPLO RESULTADOS HDA'!R20)/'0. EJEMPLO RESULTADOS HDA'!$AE$7</f>
        <v>0.46839069369773223</v>
      </c>
      <c r="AG12" s="8" t="s">
        <v>12</v>
      </c>
      <c r="AH12" s="14" t="s">
        <v>13</v>
      </c>
      <c r="AI12" s="14" t="s">
        <v>22</v>
      </c>
      <c r="AJ12" s="9"/>
      <c r="AK12" s="4" t="s">
        <v>65</v>
      </c>
      <c r="AL12" s="32" t="s">
        <v>38</v>
      </c>
      <c r="AM12" s="34">
        <f>('0. EJEMPLO RESULTADOS HDA'!Q20*'0. EJEMPLO RESULTADOS HDA'!S20)/'0. EJEMPLO RESULTADOS HDA'!$AM$7</f>
        <v>0.14800337891583801</v>
      </c>
    </row>
    <row r="13" spans="2:39" ht="17.100000000000001" customHeight="1">
      <c r="B13" s="46" t="s">
        <v>69</v>
      </c>
      <c r="C13" s="47"/>
      <c r="D13" s="47"/>
      <c r="E13" s="27"/>
      <c r="F13" s="27"/>
      <c r="G13" s="9"/>
      <c r="H13" s="4" t="s">
        <v>70</v>
      </c>
      <c r="I13" s="26" t="s">
        <v>24</v>
      </c>
      <c r="J13" s="48">
        <v>17060</v>
      </c>
      <c r="K13" s="4">
        <v>7</v>
      </c>
      <c r="L13" s="37" t="s">
        <v>42</v>
      </c>
      <c r="M13" s="37" t="s">
        <v>58</v>
      </c>
      <c r="N13" s="38" t="s">
        <v>71</v>
      </c>
      <c r="O13" s="37" t="s">
        <v>72</v>
      </c>
      <c r="P13" s="39" t="s">
        <v>73</v>
      </c>
      <c r="Q13" s="44">
        <v>1.0499999999999999E-3</v>
      </c>
      <c r="R13" s="41">
        <v>0</v>
      </c>
      <c r="S13" s="41">
        <f t="shared" si="0"/>
        <v>1</v>
      </c>
      <c r="Y13" s="9" t="str">
        <f>U30</f>
        <v>Evaporación condensadores</v>
      </c>
      <c r="Z13" s="32" t="s">
        <v>38</v>
      </c>
      <c r="AA13" s="49">
        <f>W30</f>
        <v>0.56176773795459511</v>
      </c>
      <c r="AC13" s="8" t="s">
        <v>71</v>
      </c>
      <c r="AD13" s="14" t="s">
        <v>38</v>
      </c>
      <c r="AE13" s="42">
        <f>('0. EJEMPLO RESULTADOS HDA'!Q21*'0. EJEMPLO RESULTADOS HDA'!R21)/'0. EJEMPLO RESULTADOS HDA'!$AE$7</f>
        <v>0</v>
      </c>
      <c r="AG13" s="9" t="s">
        <v>70</v>
      </c>
      <c r="AH13" s="32" t="s">
        <v>38</v>
      </c>
      <c r="AI13" s="49">
        <v>0.75</v>
      </c>
      <c r="AK13" s="8" t="s">
        <v>71</v>
      </c>
      <c r="AL13" s="14" t="s">
        <v>38</v>
      </c>
      <c r="AM13" s="42">
        <f>('0. EJEMPLO RESULTADOS HDA'!Q21*'0. EJEMPLO RESULTADOS HDA'!S21)/'0. EJEMPLO RESULTADOS HDA'!$AM$7</f>
        <v>1.9627461106491519E-2</v>
      </c>
    </row>
    <row r="14" spans="2:39" ht="17.100000000000001" customHeight="1">
      <c r="B14" s="50" t="s">
        <v>74</v>
      </c>
      <c r="C14" s="51" t="s">
        <v>75</v>
      </c>
      <c r="D14" s="52">
        <f>SUM(D15:D19)</f>
        <v>94330</v>
      </c>
      <c r="G14" s="9"/>
      <c r="H14" s="4" t="s">
        <v>76</v>
      </c>
      <c r="I14" s="32" t="s">
        <v>24</v>
      </c>
      <c r="J14" s="48">
        <v>1975</v>
      </c>
      <c r="K14" s="4">
        <v>8</v>
      </c>
      <c r="L14" s="53" t="s">
        <v>77</v>
      </c>
      <c r="M14" s="53" t="s">
        <v>50</v>
      </c>
      <c r="N14" s="54" t="s">
        <v>78</v>
      </c>
      <c r="O14" s="53" t="s">
        <v>79</v>
      </c>
      <c r="P14" s="55" t="s">
        <v>32</v>
      </c>
      <c r="Q14" s="56">
        <v>6.9999999999999999E-6</v>
      </c>
      <c r="R14" s="57">
        <v>7.0000000000000007E-2</v>
      </c>
      <c r="S14" s="57">
        <f t="shared" si="0"/>
        <v>0.92999999999999994</v>
      </c>
      <c r="U14" s="13" t="s">
        <v>80</v>
      </c>
      <c r="V14" s="13"/>
      <c r="W14" s="13"/>
      <c r="Y14" s="9" t="str">
        <f>U31</f>
        <v>Agua contenida en medio de empaque</v>
      </c>
      <c r="Z14" s="32" t="s">
        <v>38</v>
      </c>
      <c r="AA14" s="34">
        <f>W31</f>
        <v>0.37556530441783992</v>
      </c>
      <c r="AG14" s="9" t="s">
        <v>76</v>
      </c>
      <c r="AH14" s="32" t="s">
        <v>38</v>
      </c>
      <c r="AI14" s="49">
        <v>0.17</v>
      </c>
    </row>
    <row r="15" spans="2:39" ht="17.100000000000001" customHeight="1">
      <c r="B15" s="4" t="s">
        <v>81</v>
      </c>
      <c r="C15" s="189" t="s">
        <v>75</v>
      </c>
      <c r="D15" s="27">
        <v>25640</v>
      </c>
      <c r="E15" s="58">
        <f>D15/$D$14</f>
        <v>0.27181172479592919</v>
      </c>
      <c r="F15" s="58">
        <f>D15/$D$27</f>
        <v>0.11534949005987916</v>
      </c>
      <c r="G15" s="9"/>
      <c r="H15" s="4" t="s">
        <v>82</v>
      </c>
      <c r="I15" s="32" t="s">
        <v>24</v>
      </c>
      <c r="J15" s="48">
        <v>1233</v>
      </c>
      <c r="K15" s="4">
        <v>9</v>
      </c>
      <c r="L15" s="53" t="s">
        <v>77</v>
      </c>
      <c r="M15" s="53" t="s">
        <v>50</v>
      </c>
      <c r="N15" s="54" t="s">
        <v>83</v>
      </c>
      <c r="O15" s="53" t="s">
        <v>84</v>
      </c>
      <c r="P15" s="55" t="s">
        <v>32</v>
      </c>
      <c r="Q15" s="56">
        <v>5.0000000000000004E-6</v>
      </c>
      <c r="R15" s="57">
        <v>0</v>
      </c>
      <c r="S15" s="57">
        <f t="shared" si="0"/>
        <v>1</v>
      </c>
      <c r="U15" s="8" t="s">
        <v>12</v>
      </c>
      <c r="V15" s="14" t="s">
        <v>13</v>
      </c>
      <c r="W15" s="14" t="s">
        <v>22</v>
      </c>
      <c r="Y15" s="8" t="str">
        <f>U32</f>
        <v>Pérdidas de vapor</v>
      </c>
      <c r="Z15" s="14" t="s">
        <v>38</v>
      </c>
      <c r="AA15" s="42">
        <f>W32</f>
        <v>6.2666957627565037E-2</v>
      </c>
      <c r="AC15" s="36" t="s">
        <v>85</v>
      </c>
      <c r="AG15" s="8" t="s">
        <v>82</v>
      </c>
      <c r="AH15" s="14" t="s">
        <v>38</v>
      </c>
      <c r="AI15" s="42">
        <v>0.04</v>
      </c>
      <c r="AK15" s="36" t="s">
        <v>85</v>
      </c>
    </row>
    <row r="16" spans="2:39" ht="17.100000000000001" customHeight="1">
      <c r="B16" s="4" t="s">
        <v>86</v>
      </c>
      <c r="C16" s="189" t="s">
        <v>75</v>
      </c>
      <c r="D16" s="27">
        <v>12793</v>
      </c>
      <c r="E16" s="58">
        <f>D16/$D$14</f>
        <v>0.13561963320258666</v>
      </c>
      <c r="F16" s="58">
        <f>D16/$D$27</f>
        <v>5.7553277158191661E-2</v>
      </c>
      <c r="G16" s="9"/>
      <c r="H16" s="4" t="s">
        <v>87</v>
      </c>
      <c r="I16" s="32" t="s">
        <v>24</v>
      </c>
      <c r="J16" s="48">
        <v>194</v>
      </c>
      <c r="K16" s="4">
        <v>10</v>
      </c>
      <c r="L16" s="53" t="s">
        <v>77</v>
      </c>
      <c r="M16" s="53" t="s">
        <v>58</v>
      </c>
      <c r="N16" s="54" t="s">
        <v>88</v>
      </c>
      <c r="O16" s="53" t="s">
        <v>89</v>
      </c>
      <c r="P16" s="55" t="s">
        <v>33</v>
      </c>
      <c r="Q16" s="59">
        <v>0.21731</v>
      </c>
      <c r="R16" s="57">
        <v>0.04</v>
      </c>
      <c r="S16" s="57">
        <f t="shared" si="0"/>
        <v>0.96</v>
      </c>
      <c r="U16" s="4" t="s">
        <v>90</v>
      </c>
      <c r="V16" s="32" t="s">
        <v>38</v>
      </c>
      <c r="W16" s="34">
        <f>W8/$W$7</f>
        <v>0.42437275340672392</v>
      </c>
      <c r="AC16" s="4" t="s">
        <v>65</v>
      </c>
      <c r="AK16" s="4" t="s">
        <v>39</v>
      </c>
    </row>
    <row r="17" spans="2:39" ht="17.100000000000001" customHeight="1">
      <c r="B17" s="4" t="s">
        <v>91</v>
      </c>
      <c r="C17" s="189" t="s">
        <v>75</v>
      </c>
      <c r="D17" s="27">
        <v>18252</v>
      </c>
      <c r="E17" s="58">
        <f>D17/$D$14</f>
        <v>0.19349093607547971</v>
      </c>
      <c r="F17" s="58">
        <f>D17/$D$27</f>
        <v>8.211228130159573E-2</v>
      </c>
      <c r="G17" s="9"/>
      <c r="H17" s="8" t="s">
        <v>92</v>
      </c>
      <c r="I17" s="14" t="s">
        <v>24</v>
      </c>
      <c r="J17" s="60">
        <v>65</v>
      </c>
      <c r="K17" s="4">
        <v>11</v>
      </c>
      <c r="L17" s="53" t="s">
        <v>77</v>
      </c>
      <c r="M17" s="53" t="s">
        <v>58</v>
      </c>
      <c r="N17" s="54" t="s">
        <v>93</v>
      </c>
      <c r="O17" s="53" t="s">
        <v>94</v>
      </c>
      <c r="P17" s="55" t="s">
        <v>33</v>
      </c>
      <c r="Q17" s="59">
        <v>6.0949999999999997E-2</v>
      </c>
      <c r="R17" s="57">
        <v>0.03</v>
      </c>
      <c r="S17" s="57">
        <f t="shared" si="0"/>
        <v>0.97</v>
      </c>
      <c r="U17" s="4" t="s">
        <v>95</v>
      </c>
      <c r="V17" s="32" t="s">
        <v>38</v>
      </c>
      <c r="W17" s="34">
        <f>W9/$W$7</f>
        <v>0.57562724659327602</v>
      </c>
      <c r="Y17" s="13" t="s">
        <v>96</v>
      </c>
      <c r="Z17" s="13"/>
      <c r="AA17" s="13"/>
      <c r="AC17" s="4" t="s">
        <v>39</v>
      </c>
      <c r="AG17" s="13" t="s">
        <v>97</v>
      </c>
      <c r="AH17" s="13"/>
      <c r="AI17" s="13"/>
      <c r="AK17" s="9" t="s">
        <v>55</v>
      </c>
    </row>
    <row r="18" spans="2:39" ht="17.100000000000001" customHeight="1">
      <c r="B18" s="4" t="s">
        <v>98</v>
      </c>
      <c r="C18" s="189" t="s">
        <v>75</v>
      </c>
      <c r="D18" s="27">
        <v>32654</v>
      </c>
      <c r="E18" s="58">
        <f>D18/$D$14</f>
        <v>0.34616770910632882</v>
      </c>
      <c r="F18" s="58">
        <f>D18/$D$27</f>
        <v>0.14690414385395062</v>
      </c>
      <c r="G18" s="9"/>
      <c r="K18" s="4">
        <v>12</v>
      </c>
      <c r="L18" s="53" t="s">
        <v>77</v>
      </c>
      <c r="M18" s="53" t="s">
        <v>58</v>
      </c>
      <c r="N18" s="54" t="s">
        <v>99</v>
      </c>
      <c r="O18" s="53" t="s">
        <v>100</v>
      </c>
      <c r="P18" s="55" t="s">
        <v>33</v>
      </c>
      <c r="Q18" s="59">
        <v>0.10241</v>
      </c>
      <c r="R18" s="57">
        <v>0.06</v>
      </c>
      <c r="S18" s="57">
        <f t="shared" si="0"/>
        <v>0.94</v>
      </c>
      <c r="U18" s="4" t="s">
        <v>101</v>
      </c>
      <c r="V18" s="32" t="s">
        <v>38</v>
      </c>
      <c r="W18" s="34">
        <f>W10/$W$7</f>
        <v>0.94021396340667907</v>
      </c>
      <c r="Y18" s="8" t="s">
        <v>12</v>
      </c>
      <c r="Z18" s="14" t="s">
        <v>13</v>
      </c>
      <c r="AA18" s="14" t="s">
        <v>22</v>
      </c>
      <c r="AC18" s="8" t="s">
        <v>55</v>
      </c>
      <c r="AG18" s="8" t="s">
        <v>12</v>
      </c>
      <c r="AH18" s="14" t="s">
        <v>13</v>
      </c>
      <c r="AI18" s="14" t="s">
        <v>22</v>
      </c>
      <c r="AK18" s="8" t="s">
        <v>65</v>
      </c>
    </row>
    <row r="19" spans="2:39" ht="17.100000000000001" customHeight="1">
      <c r="B19" s="4" t="s">
        <v>102</v>
      </c>
      <c r="C19" s="189" t="s">
        <v>75</v>
      </c>
      <c r="D19" s="27">
        <v>4991</v>
      </c>
      <c r="E19" s="58">
        <f>D19/$D$14</f>
        <v>5.2909996819675606E-2</v>
      </c>
      <c r="F19" s="58">
        <f>D19/$D$27</f>
        <v>2.2453561033106743E-2</v>
      </c>
      <c r="G19" s="9"/>
      <c r="H19" s="10" t="s">
        <v>103</v>
      </c>
      <c r="I19" s="11"/>
      <c r="J19" s="11"/>
      <c r="K19" s="4">
        <v>13</v>
      </c>
      <c r="L19" s="53" t="s">
        <v>77</v>
      </c>
      <c r="M19" s="53" t="s">
        <v>58</v>
      </c>
      <c r="N19" s="54" t="s">
        <v>104</v>
      </c>
      <c r="O19" s="53" t="s">
        <v>84</v>
      </c>
      <c r="P19" s="55" t="s">
        <v>33</v>
      </c>
      <c r="Q19" s="59">
        <v>1.5520000000000001E-2</v>
      </c>
      <c r="R19" s="57">
        <v>0.08</v>
      </c>
      <c r="S19" s="57">
        <f t="shared" si="0"/>
        <v>0.92</v>
      </c>
      <c r="U19" s="4" t="s">
        <v>105</v>
      </c>
      <c r="V19" s="32" t="s">
        <v>38</v>
      </c>
      <c r="W19" s="34">
        <f>W11/$W$7</f>
        <v>0</v>
      </c>
      <c r="Y19" s="9"/>
      <c r="Z19" s="32" t="s">
        <v>38</v>
      </c>
      <c r="AA19" s="49"/>
      <c r="AG19" s="9" t="s">
        <v>82</v>
      </c>
      <c r="AH19" s="32" t="s">
        <v>38</v>
      </c>
      <c r="AI19" s="49">
        <v>0.63</v>
      </c>
    </row>
    <row r="20" spans="2:39" ht="17.100000000000001" customHeight="1">
      <c r="B20" s="61" t="s">
        <v>106</v>
      </c>
      <c r="C20" s="51" t="s">
        <v>75</v>
      </c>
      <c r="D20" s="52">
        <f>SUM(D21:D26)</f>
        <v>127951</v>
      </c>
      <c r="F20" s="58"/>
      <c r="G20" s="9"/>
      <c r="H20" s="8" t="s">
        <v>12</v>
      </c>
      <c r="I20" s="14" t="s">
        <v>13</v>
      </c>
      <c r="J20" s="14" t="s">
        <v>14</v>
      </c>
      <c r="K20" s="4">
        <v>14</v>
      </c>
      <c r="L20" s="53" t="s">
        <v>77</v>
      </c>
      <c r="M20" s="53" t="s">
        <v>58</v>
      </c>
      <c r="N20" s="54" t="s">
        <v>107</v>
      </c>
      <c r="O20" s="53" t="s">
        <v>66</v>
      </c>
      <c r="P20" s="55" t="s">
        <v>33</v>
      </c>
      <c r="Q20" s="59">
        <v>8.3040000000000003E-2</v>
      </c>
      <c r="R20" s="57">
        <v>0.19</v>
      </c>
      <c r="S20" s="57">
        <f t="shared" si="0"/>
        <v>0.81</v>
      </c>
      <c r="U20" s="8" t="s">
        <v>108</v>
      </c>
      <c r="V20" s="14" t="s">
        <v>38</v>
      </c>
      <c r="W20" s="42">
        <f>W12/$W$7</f>
        <v>5.978603659332106E-2</v>
      </c>
      <c r="Y20" s="9"/>
      <c r="Z20" s="32" t="s">
        <v>38</v>
      </c>
      <c r="AA20" s="49"/>
      <c r="AC20" s="13" t="s">
        <v>109</v>
      </c>
      <c r="AD20" s="13"/>
      <c r="AE20" s="13"/>
      <c r="AG20" s="9" t="s">
        <v>76</v>
      </c>
      <c r="AH20" s="32" t="s">
        <v>38</v>
      </c>
      <c r="AI20" s="34">
        <v>0.09</v>
      </c>
      <c r="AK20" s="13" t="s">
        <v>110</v>
      </c>
      <c r="AL20" s="13"/>
      <c r="AM20" s="13"/>
    </row>
    <row r="21" spans="2:39" ht="17.100000000000001" customHeight="1">
      <c r="B21" s="4" t="s">
        <v>111</v>
      </c>
      <c r="C21" s="189" t="s">
        <v>75</v>
      </c>
      <c r="D21" s="27">
        <v>14931</v>
      </c>
      <c r="E21" s="58">
        <f t="shared" ref="E21:E26" si="1">D21/$D$20</f>
        <v>0.11669310908082001</v>
      </c>
      <c r="F21" s="58">
        <f t="shared" ref="F21:F26" si="2">D21/$D$27</f>
        <v>6.7171733076601237E-2</v>
      </c>
      <c r="G21" s="9"/>
      <c r="H21" s="62" t="s">
        <v>112</v>
      </c>
      <c r="I21" s="26" t="s">
        <v>113</v>
      </c>
      <c r="J21" s="63">
        <v>703949.7</v>
      </c>
      <c r="K21" s="4">
        <v>15</v>
      </c>
      <c r="L21" s="64" t="s">
        <v>77</v>
      </c>
      <c r="M21" s="64" t="s">
        <v>58</v>
      </c>
      <c r="N21" s="65" t="s">
        <v>114</v>
      </c>
      <c r="O21" s="64" t="s">
        <v>72</v>
      </c>
      <c r="P21" s="66" t="s">
        <v>33</v>
      </c>
      <c r="Q21" s="67">
        <v>8.9200000000000008E-3</v>
      </c>
      <c r="R21" s="68">
        <v>0</v>
      </c>
      <c r="S21" s="68">
        <f t="shared" si="0"/>
        <v>1</v>
      </c>
      <c r="Y21" s="8"/>
      <c r="Z21" s="14" t="s">
        <v>38</v>
      </c>
      <c r="AA21" s="42"/>
      <c r="AC21" s="8" t="s">
        <v>12</v>
      </c>
      <c r="AD21" s="14" t="s">
        <v>13</v>
      </c>
      <c r="AE21" s="14" t="s">
        <v>22</v>
      </c>
      <c r="AG21" s="8" t="s">
        <v>115</v>
      </c>
      <c r="AH21" s="14" t="s">
        <v>38</v>
      </c>
      <c r="AI21" s="42">
        <v>0.08</v>
      </c>
      <c r="AK21" s="8" t="s">
        <v>12</v>
      </c>
      <c r="AL21" s="14" t="s">
        <v>13</v>
      </c>
      <c r="AM21" s="14" t="s">
        <v>22</v>
      </c>
    </row>
    <row r="22" spans="2:39" ht="17.100000000000001" customHeight="1">
      <c r="B22" s="4" t="s">
        <v>116</v>
      </c>
      <c r="C22" s="189" t="s">
        <v>75</v>
      </c>
      <c r="D22" s="27">
        <v>9456</v>
      </c>
      <c r="E22" s="58">
        <f t="shared" si="1"/>
        <v>7.3903291103625604E-2</v>
      </c>
      <c r="F22" s="58">
        <f t="shared" si="2"/>
        <v>4.2540747972161362E-2</v>
      </c>
      <c r="G22" s="9"/>
      <c r="H22" s="8" t="s">
        <v>117</v>
      </c>
      <c r="I22" s="14" t="s">
        <v>113</v>
      </c>
      <c r="J22" s="60">
        <v>457617.75</v>
      </c>
      <c r="U22" s="13" t="s">
        <v>118</v>
      </c>
      <c r="V22" s="13"/>
      <c r="W22" s="13"/>
      <c r="AC22" s="9" t="str">
        <f>'0. EJEMPLO RESULTADOS HDA'!B34</f>
        <v>Descarga a canal</v>
      </c>
      <c r="AD22" s="32" t="s">
        <v>38</v>
      </c>
      <c r="AE22" s="49">
        <v>1</v>
      </c>
      <c r="AK22" s="9" t="s">
        <v>70</v>
      </c>
      <c r="AL22" s="32" t="s">
        <v>38</v>
      </c>
      <c r="AM22" s="49">
        <v>0.78</v>
      </c>
    </row>
    <row r="23" spans="2:39" ht="17.100000000000001" customHeight="1">
      <c r="B23" s="4" t="s">
        <v>119</v>
      </c>
      <c r="C23" s="189" t="s">
        <v>75</v>
      </c>
      <c r="D23" s="27">
        <v>7136</v>
      </c>
      <c r="E23" s="58">
        <f t="shared" si="1"/>
        <v>5.5771349969910358E-2</v>
      </c>
      <c r="F23" s="58">
        <f t="shared" si="2"/>
        <v>3.2103508621969486E-2</v>
      </c>
      <c r="G23" s="9"/>
      <c r="U23" s="8" t="s">
        <v>12</v>
      </c>
      <c r="V23" s="14" t="s">
        <v>13</v>
      </c>
      <c r="W23" s="14" t="s">
        <v>22</v>
      </c>
      <c r="AC23" s="9"/>
      <c r="AD23" s="32" t="s">
        <v>38</v>
      </c>
      <c r="AK23" s="9" t="s">
        <v>76</v>
      </c>
      <c r="AL23" s="32" t="s">
        <v>38</v>
      </c>
      <c r="AM23" s="49">
        <v>0.13</v>
      </c>
    </row>
    <row r="24" spans="2:39" ht="17.100000000000001" customHeight="1">
      <c r="B24" s="4" t="s">
        <v>120</v>
      </c>
      <c r="C24" s="189" t="s">
        <v>75</v>
      </c>
      <c r="D24" s="27">
        <v>82488</v>
      </c>
      <c r="E24" s="58">
        <f t="shared" si="1"/>
        <v>0.64468429320599296</v>
      </c>
      <c r="F24" s="58">
        <f t="shared" si="2"/>
        <v>0.37109784462009798</v>
      </c>
      <c r="G24" s="9"/>
      <c r="H24" s="10" t="s">
        <v>121</v>
      </c>
      <c r="I24" s="11"/>
      <c r="J24" s="11"/>
      <c r="U24" s="4" t="str">
        <f>'0. EJEMPLO RESULTADOS HDA'!B24</f>
        <v>Limpieza de equipos</v>
      </c>
      <c r="V24" s="32" t="s">
        <v>38</v>
      </c>
      <c r="W24" s="49">
        <f>'0. EJEMPLO RESULTADOS HDA'!F24</f>
        <v>0.37109784462009798</v>
      </c>
      <c r="AC24" s="8"/>
      <c r="AD24" s="14" t="s">
        <v>38</v>
      </c>
      <c r="AE24" s="42"/>
      <c r="AK24" s="8" t="s">
        <v>82</v>
      </c>
      <c r="AL24" s="14" t="s">
        <v>38</v>
      </c>
      <c r="AM24" s="42">
        <v>0.05</v>
      </c>
    </row>
    <row r="25" spans="2:39" ht="17.100000000000001" customHeight="1">
      <c r="B25" s="4" t="s">
        <v>122</v>
      </c>
      <c r="C25" s="189" t="s">
        <v>75</v>
      </c>
      <c r="D25" s="27">
        <v>8328</v>
      </c>
      <c r="E25" s="58">
        <f t="shared" si="1"/>
        <v>6.5087416276543367E-2</v>
      </c>
      <c r="F25" s="58">
        <f t="shared" si="2"/>
        <v>3.7466090219137035E-2</v>
      </c>
      <c r="G25" s="9"/>
      <c r="H25" s="8" t="s">
        <v>12</v>
      </c>
      <c r="I25" s="14" t="s">
        <v>13</v>
      </c>
      <c r="J25" s="14" t="s">
        <v>14</v>
      </c>
      <c r="U25" s="4" t="str">
        <f>'0. EJEMPLO RESULTADOS HDA'!B18</f>
        <v>Canales hidráulicos</v>
      </c>
      <c r="V25" s="32" t="s">
        <v>38</v>
      </c>
      <c r="W25" s="49">
        <f>'0. EJEMPLO RESULTADOS HDA'!F18</f>
        <v>0.14690414385395062</v>
      </c>
    </row>
    <row r="26" spans="2:39" ht="17.100000000000001" customHeight="1">
      <c r="B26" s="4" t="s">
        <v>123</v>
      </c>
      <c r="C26" s="189" t="s">
        <v>75</v>
      </c>
      <c r="D26" s="27">
        <v>5612</v>
      </c>
      <c r="E26" s="58">
        <f t="shared" si="1"/>
        <v>4.3860540363107756E-2</v>
      </c>
      <c r="F26" s="58">
        <f t="shared" si="2"/>
        <v>2.5247322083308966E-2</v>
      </c>
      <c r="G26" s="9"/>
      <c r="H26" s="4" t="s">
        <v>124</v>
      </c>
      <c r="I26" s="32" t="s">
        <v>75</v>
      </c>
      <c r="J26" s="48">
        <v>773180</v>
      </c>
      <c r="U26" s="8" t="str">
        <f>'0. EJEMPLO RESULTADOS HDA'!B15</f>
        <v>Tinas de lavado</v>
      </c>
      <c r="V26" s="14" t="s">
        <v>38</v>
      </c>
      <c r="W26" s="42">
        <f>'0. EJEMPLO RESULTADOS HDA'!F15</f>
        <v>0.11534949005987916</v>
      </c>
      <c r="AC26" s="13" t="s">
        <v>125</v>
      </c>
      <c r="AD26" s="13"/>
      <c r="AE26" s="13"/>
      <c r="AK26" s="13" t="s">
        <v>126</v>
      </c>
      <c r="AL26" s="13"/>
      <c r="AM26" s="13"/>
    </row>
    <row r="27" spans="2:39" ht="17.100000000000001" customHeight="1">
      <c r="B27" s="17" t="s">
        <v>127</v>
      </c>
      <c r="C27" s="18" t="s">
        <v>75</v>
      </c>
      <c r="D27" s="19">
        <f>D14+D20</f>
        <v>222281</v>
      </c>
      <c r="G27" s="9"/>
      <c r="H27" s="9" t="s">
        <v>128</v>
      </c>
      <c r="I27" s="32" t="s">
        <v>129</v>
      </c>
      <c r="J27" s="48">
        <v>70622</v>
      </c>
      <c r="AC27" s="8" t="s">
        <v>12</v>
      </c>
      <c r="AD27" s="14" t="s">
        <v>13</v>
      </c>
      <c r="AE27" s="14" t="s">
        <v>22</v>
      </c>
      <c r="AK27" s="8" t="s">
        <v>12</v>
      </c>
      <c r="AL27" s="14" t="s">
        <v>13</v>
      </c>
      <c r="AM27" s="14" t="s">
        <v>22</v>
      </c>
    </row>
    <row r="28" spans="2:39" ht="17.100000000000001" customHeight="1">
      <c r="B28" s="46" t="s">
        <v>130</v>
      </c>
      <c r="C28" s="47"/>
      <c r="D28" s="69"/>
      <c r="G28" s="9"/>
      <c r="H28" s="8" t="s">
        <v>131</v>
      </c>
      <c r="I28" s="14" t="s">
        <v>129</v>
      </c>
      <c r="J28" s="60">
        <v>5345</v>
      </c>
      <c r="U28" s="13" t="s">
        <v>132</v>
      </c>
      <c r="V28" s="13"/>
      <c r="W28" s="13"/>
      <c r="AC28" s="62" t="str">
        <f>Y13</f>
        <v>Evaporación condensadores</v>
      </c>
      <c r="AD28" s="32" t="s">
        <v>38</v>
      </c>
      <c r="AE28" s="49">
        <f>AA13</f>
        <v>0.56176773795459511</v>
      </c>
      <c r="AK28" s="9" t="s">
        <v>70</v>
      </c>
      <c r="AL28" s="32" t="s">
        <v>38</v>
      </c>
      <c r="AM28" s="49">
        <v>0.81</v>
      </c>
    </row>
    <row r="29" spans="2:39" ht="17.100000000000001" customHeight="1">
      <c r="B29" s="50" t="s">
        <v>133</v>
      </c>
      <c r="C29" s="51" t="s">
        <v>75</v>
      </c>
      <c r="D29" s="52">
        <f>SUM(D30:D32)</f>
        <v>13289.3</v>
      </c>
      <c r="G29" s="9"/>
      <c r="U29" s="8" t="s">
        <v>12</v>
      </c>
      <c r="V29" s="14" t="s">
        <v>13</v>
      </c>
      <c r="W29" s="14" t="s">
        <v>22</v>
      </c>
      <c r="AC29" s="9" t="str">
        <f>Y14</f>
        <v>Agua contenida en medio de empaque</v>
      </c>
      <c r="AD29" s="32" t="s">
        <v>38</v>
      </c>
      <c r="AE29" s="49">
        <f>AA14</f>
        <v>0.37556530441783992</v>
      </c>
      <c r="AK29" s="9" t="s">
        <v>76</v>
      </c>
      <c r="AL29" s="32" t="s">
        <v>38</v>
      </c>
      <c r="AM29" s="49">
        <v>0.08</v>
      </c>
    </row>
    <row r="30" spans="2:39" ht="17.100000000000001" customHeight="1">
      <c r="B30" s="4" t="s">
        <v>134</v>
      </c>
      <c r="C30" s="189" t="s">
        <v>75</v>
      </c>
      <c r="D30" s="27">
        <v>4991</v>
      </c>
      <c r="E30" s="58">
        <f>D30/$D$29</f>
        <v>0.37556530441783992</v>
      </c>
      <c r="F30" s="58">
        <f>D30/$D$37</f>
        <v>2.2453561033106743E-2</v>
      </c>
      <c r="G30" s="9"/>
      <c r="U30" s="4" t="str">
        <f>'0. EJEMPLO RESULTADOS HDA'!B31</f>
        <v>Evaporación condensadores</v>
      </c>
      <c r="V30" s="32" t="s">
        <v>38</v>
      </c>
      <c r="W30" s="49">
        <f>'0. EJEMPLO RESULTADOS HDA'!E31</f>
        <v>0.56176773795459511</v>
      </c>
      <c r="AC30" s="8" t="str">
        <f>Y15</f>
        <v>Pérdidas de vapor</v>
      </c>
      <c r="AD30" s="14" t="s">
        <v>38</v>
      </c>
      <c r="AE30" s="42">
        <f>AA15</f>
        <v>6.2666957627565037E-2</v>
      </c>
      <c r="AK30" s="8" t="s">
        <v>82</v>
      </c>
      <c r="AL30" s="14" t="s">
        <v>38</v>
      </c>
      <c r="AM30" s="42">
        <v>0.03</v>
      </c>
    </row>
    <row r="31" spans="2:39" ht="17.100000000000001" customHeight="1">
      <c r="B31" s="4" t="s">
        <v>135</v>
      </c>
      <c r="C31" s="189" t="s">
        <v>75</v>
      </c>
      <c r="D31" s="27">
        <v>7465.5</v>
      </c>
      <c r="E31" s="58">
        <f>D31/$D$29</f>
        <v>0.56176773795459511</v>
      </c>
      <c r="F31" s="58">
        <f>D31/$D$37</f>
        <v>3.3585866538300618E-2</v>
      </c>
      <c r="G31" s="9"/>
      <c r="U31" s="4" t="str">
        <f>'0. EJEMPLO RESULTADOS HDA'!B30</f>
        <v>Agua contenida en medio de empaque</v>
      </c>
      <c r="V31" s="32" t="s">
        <v>38</v>
      </c>
      <c r="W31" s="49">
        <f>'0. EJEMPLO RESULTADOS HDA'!E30</f>
        <v>0.37556530441783992</v>
      </c>
    </row>
    <row r="32" spans="2:39" ht="17.100000000000001" customHeight="1">
      <c r="B32" s="4" t="s">
        <v>136</v>
      </c>
      <c r="C32" s="189" t="s">
        <v>75</v>
      </c>
      <c r="D32" s="27">
        <v>832.80000000000007</v>
      </c>
      <c r="E32" s="58">
        <f>D32/$D$29</f>
        <v>6.2666957627565037E-2</v>
      </c>
      <c r="F32" s="58">
        <f>D32/$D$37</f>
        <v>3.7466090219137041E-3</v>
      </c>
      <c r="G32" s="9"/>
      <c r="U32" s="8" t="str">
        <f>'0. EJEMPLO RESULTADOS HDA'!B32</f>
        <v>Pérdidas de vapor</v>
      </c>
      <c r="V32" s="14" t="s">
        <v>38</v>
      </c>
      <c r="W32" s="42">
        <f>'0. EJEMPLO RESULTADOS HDA'!E32</f>
        <v>6.2666957627565037E-2</v>
      </c>
      <c r="AC32" s="13" t="s">
        <v>137</v>
      </c>
      <c r="AD32" s="13"/>
      <c r="AE32" s="13"/>
      <c r="AK32" s="13" t="s">
        <v>138</v>
      </c>
      <c r="AL32" s="13"/>
      <c r="AM32" s="13"/>
    </row>
    <row r="33" spans="2:39" ht="17.100000000000001" customHeight="1">
      <c r="B33" s="70" t="s">
        <v>54</v>
      </c>
      <c r="C33" s="51" t="s">
        <v>75</v>
      </c>
      <c r="D33" s="52">
        <f>D34</f>
        <v>208991.7</v>
      </c>
      <c r="F33" s="58"/>
      <c r="G33" s="9"/>
      <c r="AC33" s="8" t="s">
        <v>12</v>
      </c>
      <c r="AD33" s="14" t="s">
        <v>13</v>
      </c>
      <c r="AE33" s="14" t="s">
        <v>22</v>
      </c>
      <c r="AK33" s="8" t="s">
        <v>12</v>
      </c>
      <c r="AL33" s="14" t="s">
        <v>13</v>
      </c>
      <c r="AM33" s="14" t="s">
        <v>22</v>
      </c>
    </row>
    <row r="34" spans="2:39" ht="17.100000000000001" customHeight="1">
      <c r="B34" s="4" t="s">
        <v>139</v>
      </c>
      <c r="C34" s="189" t="s">
        <v>75</v>
      </c>
      <c r="D34" s="27">
        <v>208991.7</v>
      </c>
      <c r="E34" s="58">
        <f>D34/$D$33</f>
        <v>1</v>
      </c>
      <c r="F34" s="58">
        <f>D34/$D$37</f>
        <v>0.94021396340667895</v>
      </c>
      <c r="G34" s="9"/>
      <c r="U34" s="13" t="s">
        <v>140</v>
      </c>
      <c r="V34" s="13"/>
      <c r="W34" s="13"/>
      <c r="AC34" s="9" t="str">
        <f>'0. EJEMPLO RESULTADOS HDA'!B24</f>
        <v>Limpieza de equipos</v>
      </c>
      <c r="AD34" s="32" t="s">
        <v>38</v>
      </c>
      <c r="AE34" s="49">
        <f>'0. EJEMPLO RESULTADOS HDA'!E24</f>
        <v>0.64468429320599296</v>
      </c>
      <c r="AK34" s="9" t="s">
        <v>70</v>
      </c>
      <c r="AL34" s="32" t="s">
        <v>38</v>
      </c>
      <c r="AM34" s="49">
        <v>0.65</v>
      </c>
    </row>
    <row r="35" spans="2:39" ht="17.100000000000001" customHeight="1">
      <c r="B35" s="70" t="s">
        <v>62</v>
      </c>
      <c r="C35" s="51" t="s">
        <v>75</v>
      </c>
      <c r="D35" s="52">
        <f>D36</f>
        <v>0</v>
      </c>
      <c r="G35" s="9"/>
      <c r="U35" s="8" t="s">
        <v>12</v>
      </c>
      <c r="V35" s="14" t="s">
        <v>13</v>
      </c>
      <c r="W35" s="14" t="s">
        <v>22</v>
      </c>
      <c r="AC35" s="9" t="str">
        <f>'0. EJEMPLO RESULTADOS HDA'!B21</f>
        <v>Condensadores</v>
      </c>
      <c r="AD35" s="32" t="s">
        <v>38</v>
      </c>
      <c r="AE35" s="49">
        <f>'0. EJEMPLO RESULTADOS HDA'!E21</f>
        <v>0.11669310908082001</v>
      </c>
      <c r="AK35" s="9" t="s">
        <v>141</v>
      </c>
      <c r="AL35" s="32" t="s">
        <v>38</v>
      </c>
      <c r="AM35" s="49">
        <v>0.21</v>
      </c>
    </row>
    <row r="36" spans="2:39" ht="17.100000000000001" customHeight="1">
      <c r="B36" s="4" t="s">
        <v>142</v>
      </c>
      <c r="C36" s="189" t="s">
        <v>75</v>
      </c>
      <c r="D36" s="189">
        <v>0</v>
      </c>
      <c r="E36" s="58" t="e">
        <f>D36/$D$35</f>
        <v>#DIV/0!</v>
      </c>
      <c r="F36" s="58">
        <f>D36/$D$37</f>
        <v>0</v>
      </c>
      <c r="G36" s="9"/>
      <c r="U36" s="62" t="str">
        <f>'0. EJEMPLO RESULTADOS HDA'!B42</f>
        <v>DQO</v>
      </c>
      <c r="V36" s="32" t="s">
        <v>143</v>
      </c>
      <c r="W36" s="71">
        <f>'0. EJEMPLO RESULTADOS HDA'!D42/'0. EJEMPLO RESULTADOS HDA'!$D$7/1000</f>
        <v>8.3197883197883189E-4</v>
      </c>
      <c r="AC36" s="8" t="str">
        <f>'0. EJEMPLO RESULTADOS HDA'!B22</f>
        <v>Lubricación de equipos</v>
      </c>
      <c r="AD36" s="14" t="s">
        <v>38</v>
      </c>
      <c r="AE36" s="42">
        <f>'0. EJEMPLO RESULTADOS HDA'!E22</f>
        <v>7.3903291103625604E-2</v>
      </c>
      <c r="AK36" s="8" t="s">
        <v>76</v>
      </c>
      <c r="AL36" s="14" t="s">
        <v>38</v>
      </c>
      <c r="AM36" s="42">
        <v>7.0000000000000007E-2</v>
      </c>
    </row>
    <row r="37" spans="2:39" ht="17.100000000000001" customHeight="1">
      <c r="B37" s="17" t="s">
        <v>144</v>
      </c>
      <c r="C37" s="18" t="s">
        <v>75</v>
      </c>
      <c r="D37" s="19">
        <f>D29+D33+D35</f>
        <v>222281</v>
      </c>
      <c r="G37" s="9"/>
      <c r="U37" s="9" t="str">
        <f>'0. EJEMPLO RESULTADOS HDA'!B43</f>
        <v>DBO5</v>
      </c>
      <c r="V37" s="32" t="s">
        <v>143</v>
      </c>
      <c r="W37" s="71">
        <f>'0. EJEMPLO RESULTADOS HDA'!D43/'0. EJEMPLO RESULTADOS HDA'!$D$7/1000</f>
        <v>5.0381150381150386E-4</v>
      </c>
    </row>
    <row r="38" spans="2:39" ht="17.100000000000001" customHeight="1">
      <c r="B38" s="72" t="s">
        <v>145</v>
      </c>
      <c r="C38" s="73" t="s">
        <v>75</v>
      </c>
      <c r="D38" s="74">
        <f>D27-D37</f>
        <v>0</v>
      </c>
      <c r="G38" s="9"/>
      <c r="U38" s="9" t="str">
        <f>'0. EJEMPLO RESULTADOS HDA'!B44</f>
        <v>Fósforo total</v>
      </c>
      <c r="V38" s="32" t="s">
        <v>143</v>
      </c>
      <c r="W38" s="71">
        <f>'0. EJEMPLO RESULTADOS HDA'!D44/'0. EJEMPLO RESULTADOS HDA'!$D$7/1000</f>
        <v>1.4074214074214075E-4</v>
      </c>
    </row>
    <row r="39" spans="2:39" ht="17.100000000000001" customHeight="1">
      <c r="G39" s="9"/>
      <c r="U39" s="8" t="str">
        <f>'0. EJEMPLO RESULTADOS HDA'!B45</f>
        <v>Zinc</v>
      </c>
      <c r="V39" s="14" t="s">
        <v>143</v>
      </c>
      <c r="W39" s="75">
        <f>'0. EJEMPLO RESULTADOS HDA'!D45/'0. EJEMPLO RESULTADOS HDA'!$D$7/1000</f>
        <v>1.6380016380016382E-6</v>
      </c>
    </row>
    <row r="40" spans="2:39" ht="17.100000000000001" customHeight="1">
      <c r="B40" s="10" t="s">
        <v>146</v>
      </c>
      <c r="C40" s="11"/>
      <c r="D40" s="11"/>
      <c r="G40" s="9"/>
    </row>
    <row r="41" spans="2:39" ht="17.100000000000001" customHeight="1">
      <c r="B41" s="8" t="s">
        <v>147</v>
      </c>
      <c r="C41" s="14" t="s">
        <v>13</v>
      </c>
      <c r="D41" s="14" t="s">
        <v>14</v>
      </c>
      <c r="G41" s="9"/>
    </row>
    <row r="42" spans="2:39" ht="17.100000000000001" customHeight="1">
      <c r="B42" s="4" t="s">
        <v>148</v>
      </c>
      <c r="C42" s="189" t="s">
        <v>149</v>
      </c>
      <c r="D42" s="27">
        <v>13206</v>
      </c>
      <c r="G42" s="9"/>
    </row>
    <row r="43" spans="2:39" ht="17.100000000000001" customHeight="1">
      <c r="B43" s="4" t="s">
        <v>150</v>
      </c>
      <c r="C43" s="189" t="s">
        <v>149</v>
      </c>
      <c r="D43" s="27">
        <v>7997</v>
      </c>
      <c r="G43" s="9"/>
    </row>
    <row r="44" spans="2:39" ht="17.100000000000001" customHeight="1">
      <c r="B44" s="9" t="s">
        <v>151</v>
      </c>
      <c r="C44" s="32" t="s">
        <v>149</v>
      </c>
      <c r="D44" s="48">
        <v>2234</v>
      </c>
      <c r="G44" s="9"/>
    </row>
    <row r="45" spans="2:39" ht="17.100000000000001" customHeight="1">
      <c r="B45" s="8" t="s">
        <v>152</v>
      </c>
      <c r="C45" s="14" t="s">
        <v>149</v>
      </c>
      <c r="D45" s="14">
        <v>26</v>
      </c>
      <c r="G45" s="9"/>
    </row>
    <row r="46" spans="2:39" ht="17.100000000000001" customHeight="1"/>
    <row r="47" spans="2:39" ht="17.100000000000001" customHeight="1"/>
    <row r="48" spans="2:39" ht="17.100000000000001" customHeight="1"/>
  </sheetData>
  <phoneticPr fontId="1" type="noConversion"/>
  <conditionalFormatting sqref="R7:S21">
    <cfRule type="dataBar" priority="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{29EE91A2-6D80-5D42-AA7E-33C1EB8752CE}</x14:id>
        </ext>
      </extLst>
    </cfRule>
  </conditionalFormatting>
  <conditionalFormatting sqref="W24:W26">
    <cfRule type="dataBar" priority="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{E7F2B2B2-B56D-C548-8B1D-9672DE3B592C}</x14:id>
        </ext>
      </extLst>
    </cfRule>
  </conditionalFormatting>
  <conditionalFormatting sqref="W30:W32">
    <cfRule type="dataBar" priority="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{F99A6FEF-FE48-E741-80D3-8760C6ADBC75}</x14:id>
        </ext>
      </extLst>
    </cfRule>
  </conditionalFormatting>
  <conditionalFormatting sqref="AA8:AA9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{D75F81AB-ADB7-4742-8448-98650AFABDDF}</x14:id>
        </ext>
      </extLst>
    </cfRule>
  </conditionalFormatting>
  <conditionalFormatting sqref="AA13:AA15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{5F4E5A49-30CA-7F4C-8919-6493C5DC74AC}</x14:id>
        </ext>
      </extLst>
    </cfRule>
  </conditionalFormatting>
  <conditionalFormatting sqref="AE22:AE24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{C1BA30AC-428C-7845-86EE-D716E4F8D868}</x14:id>
        </ext>
      </extLst>
    </cfRule>
  </conditionalFormatting>
  <conditionalFormatting sqref="AE28:AE30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{542B8386-B97D-6B4E-BD8E-AE37447AC2E8}</x14:id>
        </ext>
      </extLst>
    </cfRule>
  </conditionalFormatting>
  <conditionalFormatting sqref="AE34:AE36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{A5B40794-BAE5-D142-80AA-946DFAC50AA7}</x14:id>
        </ext>
      </extLst>
    </cfRule>
  </conditionalFormatting>
  <conditionalFormatting sqref="AE8:AE13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{227D2D87-BC9B-F048-9632-4C16C58FFFED}</x14:id>
        </ext>
      </extLst>
    </cfRule>
  </conditionalFormatting>
  <conditionalFormatting sqref="AI13:AI15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{8FE84644-24DB-0547-AFE0-4A750A4ACF64}</x14:id>
        </ext>
      </extLst>
    </cfRule>
  </conditionalFormatting>
  <conditionalFormatting sqref="AI19:AI21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{6A44F380-5B11-7F43-A24B-F03EDD35F48D}</x14:id>
        </ext>
      </extLst>
    </cfRule>
  </conditionalFormatting>
  <conditionalFormatting sqref="AI8:AI9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{E448D66A-6922-E242-895D-E35339B0D452}</x14:id>
        </ext>
      </extLst>
    </cfRule>
  </conditionalFormatting>
  <conditionalFormatting sqref="AM8:AM13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{4D6A08C3-7496-7A43-9F7A-284328C387F1}</x14:id>
        </ext>
      </extLst>
    </cfRule>
  </conditionalFormatting>
  <conditionalFormatting sqref="AM22:AM24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{8D8F4B27-110C-1E43-ADA4-0CEE456ADE3C}</x14:id>
        </ext>
      </extLst>
    </cfRule>
  </conditionalFormatting>
  <conditionalFormatting sqref="AM28:AM30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{DA815D26-13CD-F343-B961-8A24640F2EDD}</x14:id>
        </ext>
      </extLst>
    </cfRule>
  </conditionalFormatting>
  <conditionalFormatting sqref="AM34:AM3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{F28B6B1B-495B-1C41-9069-BCC3C30C4CA2}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10" orientation="portrait" r:id="rId1"/>
  <ignoredErrors>
    <ignoredError sqref="E3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9EE91A2-6D80-5D42-AA7E-33C1EB8752C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R7:S21</xm:sqref>
        </x14:conditionalFormatting>
        <x14:conditionalFormatting xmlns:xm="http://schemas.microsoft.com/office/excel/2006/main">
          <x14:cfRule type="dataBar" id="{E7F2B2B2-B56D-C548-8B1D-9672DE3B59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W24:W26</xm:sqref>
        </x14:conditionalFormatting>
        <x14:conditionalFormatting xmlns:xm="http://schemas.microsoft.com/office/excel/2006/main">
          <x14:cfRule type="dataBar" id="{F99A6FEF-FE48-E741-80D3-8760C6ADBC7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W30:W32</xm:sqref>
        </x14:conditionalFormatting>
        <x14:conditionalFormatting xmlns:xm="http://schemas.microsoft.com/office/excel/2006/main">
          <x14:cfRule type="dataBar" id="{D75F81AB-ADB7-4742-8448-98650AFABDD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AA8:AA9</xm:sqref>
        </x14:conditionalFormatting>
        <x14:conditionalFormatting xmlns:xm="http://schemas.microsoft.com/office/excel/2006/main">
          <x14:cfRule type="dataBar" id="{5F4E5A49-30CA-7F4C-8919-6493C5DC74A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AA13:AA15</xm:sqref>
        </x14:conditionalFormatting>
        <x14:conditionalFormatting xmlns:xm="http://schemas.microsoft.com/office/excel/2006/main">
          <x14:cfRule type="dataBar" id="{C1BA30AC-428C-7845-86EE-D716E4F8D86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AE22:AE24</xm:sqref>
        </x14:conditionalFormatting>
        <x14:conditionalFormatting xmlns:xm="http://schemas.microsoft.com/office/excel/2006/main">
          <x14:cfRule type="dataBar" id="{542B8386-B97D-6B4E-BD8E-AE37447AC2E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AE28:AE30</xm:sqref>
        </x14:conditionalFormatting>
        <x14:conditionalFormatting xmlns:xm="http://schemas.microsoft.com/office/excel/2006/main">
          <x14:cfRule type="dataBar" id="{A5B40794-BAE5-D142-80AA-946DFAC50AA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AE34:AE36</xm:sqref>
        </x14:conditionalFormatting>
        <x14:conditionalFormatting xmlns:xm="http://schemas.microsoft.com/office/excel/2006/main">
          <x14:cfRule type="dataBar" id="{227D2D87-BC9B-F048-9632-4C16C58FFFE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AE8:AE13</xm:sqref>
        </x14:conditionalFormatting>
        <x14:conditionalFormatting xmlns:xm="http://schemas.microsoft.com/office/excel/2006/main">
          <x14:cfRule type="dataBar" id="{8FE84644-24DB-0547-AFE0-4A750A4ACF6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AI13:AI15</xm:sqref>
        </x14:conditionalFormatting>
        <x14:conditionalFormatting xmlns:xm="http://schemas.microsoft.com/office/excel/2006/main">
          <x14:cfRule type="dataBar" id="{6A44F380-5B11-7F43-A24B-F03EDD35F48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AI19:AI21</xm:sqref>
        </x14:conditionalFormatting>
        <x14:conditionalFormatting xmlns:xm="http://schemas.microsoft.com/office/excel/2006/main">
          <x14:cfRule type="dataBar" id="{E448D66A-6922-E242-895D-E35339B0D45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AI8:AI9</xm:sqref>
        </x14:conditionalFormatting>
        <x14:conditionalFormatting xmlns:xm="http://schemas.microsoft.com/office/excel/2006/main">
          <x14:cfRule type="dataBar" id="{4D6A08C3-7496-7A43-9F7A-284328C387F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AM8:AM13</xm:sqref>
        </x14:conditionalFormatting>
        <x14:conditionalFormatting xmlns:xm="http://schemas.microsoft.com/office/excel/2006/main">
          <x14:cfRule type="dataBar" id="{8D8F4B27-110C-1E43-ADA4-0CEE456ADE3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AM22:AM24</xm:sqref>
        </x14:conditionalFormatting>
        <x14:conditionalFormatting xmlns:xm="http://schemas.microsoft.com/office/excel/2006/main">
          <x14:cfRule type="dataBar" id="{DA815D26-13CD-F343-B961-8A24640F2E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AM28:AM30</xm:sqref>
        </x14:conditionalFormatting>
        <x14:conditionalFormatting xmlns:xm="http://schemas.microsoft.com/office/excel/2006/main">
          <x14:cfRule type="dataBar" id="{F28B6B1B-495B-1C41-9069-BCC3C30C4CA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AM34:AM36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C96D7-D5F2-E04F-8631-75333F0505B5}">
  <sheetPr>
    <pageSetUpPr fitToPage="1"/>
  </sheetPr>
  <dimension ref="A1:AB58"/>
  <sheetViews>
    <sheetView showGridLines="0" showRowColHeaders="0" showWhiteSpace="0" view="pageLayout" topLeftCell="A31" zoomScale="64" zoomScaleNormal="100" zoomScaleSheetLayoutView="44" zoomScalePageLayoutView="64" workbookViewId="0">
      <selection activeCell="J1" sqref="J1"/>
    </sheetView>
  </sheetViews>
  <sheetFormatPr defaultColWidth="10.6640625" defaultRowHeight="15.95"/>
  <cols>
    <col min="1" max="1" width="23.5546875" style="108" customWidth="1"/>
    <col min="2" max="2" width="42.6640625" style="4" customWidth="1"/>
    <col min="3" max="3" width="29.5546875" style="104" customWidth="1"/>
    <col min="4" max="4" width="38.88671875" style="104" customWidth="1"/>
    <col min="5" max="5" width="1.6640625" style="108" customWidth="1"/>
    <col min="6" max="28" width="10.6640625" style="108"/>
    <col min="29" max="16384" width="10.6640625" style="4"/>
  </cols>
  <sheetData>
    <row r="1" spans="1:28" s="120" customFormat="1" ht="240" customHeight="1">
      <c r="B1" s="194"/>
      <c r="C1" s="194"/>
      <c r="D1" s="194"/>
    </row>
    <row r="2" spans="1:28" s="107" customFormat="1" ht="21.6" customHeight="1">
      <c r="A2" s="118"/>
      <c r="B2" s="116" t="s">
        <v>153</v>
      </c>
      <c r="C2" s="105"/>
      <c r="D2" s="106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</row>
    <row r="3" spans="1:28" ht="21.6" customHeight="1">
      <c r="A3" s="118"/>
      <c r="B3" s="3" t="s">
        <v>12</v>
      </c>
      <c r="C3" s="200" t="s">
        <v>154</v>
      </c>
      <c r="D3" s="200"/>
    </row>
    <row r="4" spans="1:28" s="110" customFormat="1" ht="21.6" customHeight="1">
      <c r="A4" s="119"/>
      <c r="B4" s="117" t="s">
        <v>155</v>
      </c>
      <c r="C4" s="193"/>
      <c r="D4" s="193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</row>
    <row r="5" spans="1:28" s="110" customFormat="1" ht="21.6" customHeight="1">
      <c r="A5" s="119"/>
      <c r="B5" s="111" t="s">
        <v>156</v>
      </c>
      <c r="C5" s="193"/>
      <c r="D5" s="193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spans="1:28" s="110" customFormat="1" ht="21.6" customHeight="1">
      <c r="A6" s="119"/>
      <c r="B6" s="112" t="s">
        <v>157</v>
      </c>
      <c r="C6" s="193"/>
      <c r="D6" s="193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</row>
    <row r="7" spans="1:28" s="110" customFormat="1" ht="21.6" customHeight="1">
      <c r="A7" s="119"/>
      <c r="B7" s="112" t="s">
        <v>158</v>
      </c>
      <c r="C7" s="193"/>
      <c r="D7" s="193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spans="1:28" s="110" customFormat="1" ht="21.6" customHeight="1">
      <c r="A8" s="119"/>
      <c r="B8" s="111" t="s">
        <v>159</v>
      </c>
      <c r="C8" s="195"/>
      <c r="D8" s="196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</row>
    <row r="9" spans="1:28" s="110" customFormat="1" ht="21.6" customHeight="1">
      <c r="A9" s="119"/>
      <c r="B9" s="111" t="s">
        <v>160</v>
      </c>
      <c r="C9" s="193"/>
      <c r="D9" s="193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</row>
    <row r="10" spans="1:28" s="110" customFormat="1" ht="21.6" customHeight="1">
      <c r="A10" s="119"/>
      <c r="B10" s="111" t="s">
        <v>161</v>
      </c>
      <c r="C10" s="193"/>
      <c r="D10" s="193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</row>
    <row r="11" spans="1:28" s="110" customFormat="1" ht="21.6" customHeight="1">
      <c r="A11" s="119"/>
      <c r="B11" s="111" t="s">
        <v>162</v>
      </c>
      <c r="C11" s="195"/>
      <c r="D11" s="196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</row>
    <row r="12" spans="1:28" s="110" customFormat="1" ht="21.6" customHeight="1">
      <c r="A12" s="119"/>
      <c r="B12" s="111" t="s">
        <v>163</v>
      </c>
      <c r="C12" s="193"/>
      <c r="D12" s="193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</row>
    <row r="13" spans="1:28" ht="21.6" customHeight="1">
      <c r="A13" s="118"/>
      <c r="B13" s="197"/>
      <c r="C13" s="198"/>
      <c r="D13" s="199"/>
    </row>
    <row r="14" spans="1:28" s="107" customFormat="1" ht="21.6" customHeight="1">
      <c r="A14" s="118"/>
      <c r="B14" s="116" t="s">
        <v>164</v>
      </c>
      <c r="C14" s="105"/>
      <c r="D14" s="106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</row>
    <row r="15" spans="1:28" ht="21.6" customHeight="1">
      <c r="A15" s="118"/>
      <c r="B15" s="3" t="s">
        <v>12</v>
      </c>
      <c r="C15" s="190" t="s">
        <v>165</v>
      </c>
      <c r="D15" s="113" t="s">
        <v>166</v>
      </c>
    </row>
    <row r="16" spans="1:28" ht="21.6" customHeight="1">
      <c r="A16" s="118"/>
      <c r="B16" s="114" t="s">
        <v>167</v>
      </c>
      <c r="C16" s="115"/>
      <c r="D16" s="115"/>
    </row>
    <row r="17" spans="1:4" ht="21.6" customHeight="1">
      <c r="A17" s="118"/>
      <c r="B17" s="114" t="s">
        <v>168</v>
      </c>
      <c r="C17" s="115"/>
      <c r="D17" s="115"/>
    </row>
    <row r="18" spans="1:4" ht="21.6" customHeight="1">
      <c r="A18" s="118"/>
      <c r="B18" s="114" t="s">
        <v>169</v>
      </c>
      <c r="C18" s="115"/>
      <c r="D18" s="115"/>
    </row>
    <row r="19" spans="1:4" ht="21.6" customHeight="1">
      <c r="A19" s="118"/>
      <c r="B19" s="114" t="s">
        <v>170</v>
      </c>
      <c r="C19" s="115"/>
      <c r="D19" s="115"/>
    </row>
    <row r="20" spans="1:4" ht="17.100000000000001" customHeight="1">
      <c r="A20" s="118"/>
    </row>
    <row r="21" spans="1:4" ht="17.100000000000001" customHeight="1">
      <c r="A21" s="118"/>
    </row>
    <row r="22" spans="1:4" ht="17.100000000000001" customHeight="1">
      <c r="A22" s="118"/>
      <c r="B22" s="192"/>
      <c r="C22" s="192"/>
      <c r="D22" s="192"/>
    </row>
    <row r="23" spans="1:4" ht="17.100000000000001" customHeight="1">
      <c r="A23" s="118"/>
      <c r="B23" s="192"/>
      <c r="C23" s="192"/>
      <c r="D23" s="192"/>
    </row>
    <row r="24" spans="1:4" ht="17.100000000000001" customHeight="1">
      <c r="A24" s="118"/>
      <c r="B24" s="192"/>
      <c r="C24" s="192"/>
      <c r="D24" s="192"/>
    </row>
    <row r="25" spans="1:4" ht="17.100000000000001" customHeight="1">
      <c r="A25" s="118"/>
      <c r="B25" s="192"/>
      <c r="C25" s="192"/>
      <c r="D25" s="192"/>
    </row>
    <row r="26" spans="1:4" ht="17.100000000000001" customHeight="1">
      <c r="A26" s="118"/>
      <c r="B26" s="192"/>
      <c r="C26" s="192"/>
      <c r="D26" s="192"/>
    </row>
    <row r="27" spans="1:4" ht="17.100000000000001" customHeight="1">
      <c r="A27" s="118"/>
      <c r="B27" s="192"/>
      <c r="C27" s="192"/>
      <c r="D27" s="192"/>
    </row>
    <row r="28" spans="1:4" ht="17.100000000000001" customHeight="1">
      <c r="A28" s="118"/>
      <c r="B28" s="192"/>
      <c r="C28" s="192"/>
      <c r="D28" s="192"/>
    </row>
    <row r="29" spans="1:4" ht="17.100000000000001" customHeight="1">
      <c r="A29" s="118"/>
      <c r="B29" s="192"/>
      <c r="C29" s="192"/>
      <c r="D29" s="192"/>
    </row>
    <row r="30" spans="1:4" ht="17.100000000000001" customHeight="1">
      <c r="A30" s="118"/>
      <c r="B30" s="192"/>
      <c r="C30" s="192"/>
      <c r="D30" s="192"/>
    </row>
    <row r="31" spans="1:4">
      <c r="A31" s="118"/>
      <c r="B31" s="192"/>
      <c r="C31" s="192"/>
      <c r="D31" s="192"/>
    </row>
    <row r="32" spans="1:4">
      <c r="A32" s="118"/>
      <c r="B32" s="192"/>
      <c r="C32" s="192"/>
      <c r="D32" s="192"/>
    </row>
    <row r="33" spans="1:4">
      <c r="A33" s="118"/>
      <c r="B33" s="192"/>
      <c r="C33" s="192"/>
      <c r="D33" s="192"/>
    </row>
    <row r="34" spans="1:4">
      <c r="A34" s="118"/>
      <c r="B34" s="192"/>
      <c r="C34" s="192"/>
      <c r="D34" s="192"/>
    </row>
    <row r="35" spans="1:4">
      <c r="A35" s="118"/>
      <c r="B35" s="192"/>
      <c r="C35" s="192"/>
      <c r="D35" s="192"/>
    </row>
    <row r="36" spans="1:4">
      <c r="A36" s="118"/>
      <c r="B36" s="192"/>
      <c r="C36" s="192"/>
      <c r="D36" s="192"/>
    </row>
    <row r="37" spans="1:4">
      <c r="A37" s="118"/>
      <c r="B37" s="192"/>
      <c r="C37" s="192"/>
      <c r="D37" s="192"/>
    </row>
    <row r="38" spans="1:4">
      <c r="A38" s="118"/>
      <c r="B38" s="192"/>
      <c r="C38" s="192"/>
      <c r="D38" s="192"/>
    </row>
    <row r="39" spans="1:4">
      <c r="A39" s="118"/>
      <c r="B39" s="192"/>
      <c r="C39" s="192"/>
      <c r="D39" s="192"/>
    </row>
    <row r="40" spans="1:4">
      <c r="A40" s="118"/>
    </row>
    <row r="41" spans="1:4">
      <c r="A41" s="118"/>
    </row>
    <row r="42" spans="1:4">
      <c r="A42" s="118"/>
    </row>
    <row r="43" spans="1:4">
      <c r="A43" s="118"/>
    </row>
    <row r="44" spans="1:4">
      <c r="A44" s="118"/>
    </row>
    <row r="45" spans="1:4">
      <c r="A45" s="118"/>
    </row>
    <row r="46" spans="1:4">
      <c r="A46" s="118"/>
    </row>
    <row r="47" spans="1:4">
      <c r="A47" s="118"/>
    </row>
    <row r="48" spans="1:4">
      <c r="A48" s="118"/>
    </row>
    <row r="49" spans="1:1">
      <c r="A49" s="118"/>
    </row>
    <row r="50" spans="1:1">
      <c r="A50" s="118"/>
    </row>
    <row r="51" spans="1:1">
      <c r="A51" s="118"/>
    </row>
    <row r="52" spans="1:1">
      <c r="A52" s="118"/>
    </row>
    <row r="53" spans="1:1">
      <c r="A53" s="118"/>
    </row>
    <row r="54" spans="1:1">
      <c r="A54" s="118"/>
    </row>
    <row r="55" spans="1:1">
      <c r="A55" s="118"/>
    </row>
    <row r="56" spans="1:1">
      <c r="A56" s="118"/>
    </row>
    <row r="57" spans="1:1">
      <c r="A57" s="118"/>
    </row>
    <row r="58" spans="1:1">
      <c r="A58" s="118"/>
    </row>
  </sheetData>
  <mergeCells count="13">
    <mergeCell ref="B22:D39"/>
    <mergeCell ref="C10:D10"/>
    <mergeCell ref="C12:D12"/>
    <mergeCell ref="B1:D1"/>
    <mergeCell ref="C8:D8"/>
    <mergeCell ref="C11:D11"/>
    <mergeCell ref="B13:D13"/>
    <mergeCell ref="C3:D3"/>
    <mergeCell ref="C4:D4"/>
    <mergeCell ref="C5:D5"/>
    <mergeCell ref="C6:D6"/>
    <mergeCell ref="C7:D7"/>
    <mergeCell ref="C9:D9"/>
  </mergeCells>
  <pageMargins left="0.25" right="0.25" top="0.75" bottom="0.75" header="0.3" footer="0.3"/>
  <pageSetup scale="21" orientation="portrait" r:id="rId1"/>
  <headerFooter>
    <oddHeader xml:space="preserve">&amp;C                    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38E0-547D-1642-BF3E-A3CEBA9C60EB}">
  <sheetPr>
    <pageSetUpPr fitToPage="1"/>
  </sheetPr>
  <dimension ref="A1:E82"/>
  <sheetViews>
    <sheetView view="pageLayout" topLeftCell="A6" zoomScale="42" zoomScaleNormal="100" zoomScaleSheetLayoutView="56" zoomScalePageLayoutView="42" workbookViewId="0">
      <selection activeCell="F26" sqref="F26"/>
    </sheetView>
  </sheetViews>
  <sheetFormatPr defaultColWidth="10.6640625" defaultRowHeight="15.95"/>
  <cols>
    <col min="1" max="1" width="20" style="121" customWidth="1"/>
    <col min="2" max="2" width="3" style="121" customWidth="1"/>
    <col min="3" max="3" width="74" style="4" customWidth="1"/>
    <col min="4" max="4" width="27.44140625" style="4" customWidth="1"/>
    <col min="5" max="5" width="16.5546875" style="4" customWidth="1"/>
    <col min="6" max="16384" width="10.6640625" style="4"/>
  </cols>
  <sheetData>
    <row r="1" spans="1:5" ht="153.94999999999999" customHeight="1">
      <c r="A1" s="192"/>
      <c r="B1" s="192"/>
      <c r="C1" s="192"/>
      <c r="D1" s="192"/>
      <c r="E1" s="192"/>
    </row>
    <row r="2" spans="1:5" ht="17.100000000000001" customHeight="1">
      <c r="B2" s="108"/>
      <c r="C2" s="122" t="s">
        <v>171</v>
      </c>
      <c r="D2" s="122"/>
    </row>
    <row r="3" spans="1:5" ht="17.100000000000001" customHeight="1">
      <c r="B3" s="108"/>
      <c r="C3" s="6" t="s">
        <v>12</v>
      </c>
      <c r="D3" s="92" t="s">
        <v>172</v>
      </c>
    </row>
    <row r="4" spans="1:5" ht="17.100000000000001" customHeight="1">
      <c r="B4" s="108"/>
      <c r="C4" s="9" t="s">
        <v>173</v>
      </c>
      <c r="D4" s="32"/>
    </row>
    <row r="5" spans="1:5" ht="17.100000000000001" customHeight="1">
      <c r="B5" s="108"/>
      <c r="C5" s="9" t="s">
        <v>174</v>
      </c>
      <c r="D5" s="32"/>
    </row>
    <row r="6" spans="1:5" ht="17.100000000000001" customHeight="1">
      <c r="B6" s="108"/>
      <c r="C6" s="8" t="s">
        <v>175</v>
      </c>
      <c r="D6" s="8"/>
    </row>
    <row r="7" spans="1:5" ht="17.100000000000001" customHeight="1">
      <c r="B7" s="108"/>
    </row>
    <row r="8" spans="1:5" ht="17.100000000000001" customHeight="1">
      <c r="B8" s="108"/>
      <c r="C8" s="122" t="s">
        <v>176</v>
      </c>
      <c r="D8" s="123"/>
    </row>
    <row r="9" spans="1:5" ht="17.100000000000001" customHeight="1">
      <c r="B9" s="108"/>
      <c r="C9" s="15" t="s">
        <v>177</v>
      </c>
      <c r="D9" s="14" t="s">
        <v>178</v>
      </c>
    </row>
    <row r="10" spans="1:5" ht="17.100000000000001" customHeight="1">
      <c r="B10" s="108"/>
      <c r="C10" s="5" t="s">
        <v>179</v>
      </c>
      <c r="D10" s="32"/>
    </row>
    <row r="11" spans="1:5" ht="17.100000000000001" customHeight="1">
      <c r="B11" s="108"/>
      <c r="C11" s="4" t="s">
        <v>180</v>
      </c>
      <c r="D11" s="189"/>
    </row>
    <row r="12" spans="1:5" ht="17.100000000000001" customHeight="1">
      <c r="B12" s="108"/>
      <c r="C12" s="4" t="s">
        <v>181</v>
      </c>
      <c r="D12" s="32"/>
    </row>
    <row r="13" spans="1:5" ht="17.100000000000001" customHeight="1">
      <c r="B13" s="108"/>
      <c r="C13" s="4" t="s">
        <v>182</v>
      </c>
      <c r="D13" s="32"/>
    </row>
    <row r="14" spans="1:5" ht="17.100000000000001" customHeight="1">
      <c r="B14" s="108"/>
      <c r="C14" s="8" t="s">
        <v>183</v>
      </c>
      <c r="D14" s="14"/>
    </row>
    <row r="15" spans="1:5" ht="17.100000000000001" customHeight="1">
      <c r="B15" s="108"/>
    </row>
    <row r="16" spans="1:5" ht="17.100000000000001" customHeight="1">
      <c r="B16" s="108"/>
      <c r="C16" s="122" t="s">
        <v>184</v>
      </c>
    </row>
    <row r="17" spans="2:5" ht="17.100000000000001" customHeight="1">
      <c r="B17" s="108"/>
      <c r="C17" s="77" t="s">
        <v>12</v>
      </c>
    </row>
    <row r="18" spans="2:5" ht="17.100000000000001" customHeight="1">
      <c r="B18" s="108"/>
      <c r="C18" s="189"/>
    </row>
    <row r="19" spans="2:5" ht="17.100000000000001" customHeight="1">
      <c r="B19" s="108"/>
      <c r="C19" s="14"/>
    </row>
    <row r="20" spans="2:5" ht="17.100000000000001" customHeight="1">
      <c r="B20" s="108"/>
      <c r="C20" s="2" t="s">
        <v>185</v>
      </c>
    </row>
    <row r="21" spans="2:5" ht="17.100000000000001" customHeight="1">
      <c r="B21" s="108"/>
    </row>
    <row r="22" spans="2:5" ht="17.100000000000001" customHeight="1">
      <c r="B22" s="108"/>
      <c r="C22" s="122" t="s">
        <v>186</v>
      </c>
      <c r="D22" s="126"/>
      <c r="E22" s="127"/>
    </row>
    <row r="23" spans="2:5" ht="17.100000000000001" customHeight="1">
      <c r="B23" s="108"/>
      <c r="C23" s="87" t="s">
        <v>17</v>
      </c>
      <c r="D23" s="86" t="s">
        <v>18</v>
      </c>
      <c r="E23" s="86" t="s">
        <v>13</v>
      </c>
    </row>
    <row r="24" spans="2:5" ht="17.100000000000001" customHeight="1">
      <c r="B24" s="108"/>
      <c r="C24" s="76"/>
      <c r="D24" s="189"/>
      <c r="E24" s="189"/>
    </row>
    <row r="25" spans="2:5" ht="17.100000000000001" customHeight="1">
      <c r="B25" s="108"/>
      <c r="C25" s="76"/>
      <c r="D25" s="189"/>
      <c r="E25" s="189"/>
    </row>
    <row r="26" spans="2:5" ht="17.100000000000001" customHeight="1">
      <c r="B26" s="108"/>
      <c r="C26" s="76"/>
      <c r="D26" s="189"/>
      <c r="E26" s="189"/>
    </row>
    <row r="27" spans="2:5" ht="17.100000000000001" customHeight="1">
      <c r="B27" s="108"/>
      <c r="C27" s="76"/>
      <c r="D27" s="189"/>
      <c r="E27" s="189"/>
    </row>
    <row r="28" spans="2:5" ht="17.100000000000001" customHeight="1">
      <c r="B28" s="108"/>
      <c r="C28" s="76"/>
      <c r="D28" s="189"/>
      <c r="E28" s="189"/>
    </row>
    <row r="29" spans="2:5" ht="17.100000000000001" customHeight="1">
      <c r="B29" s="108"/>
      <c r="C29" s="76"/>
      <c r="D29" s="189"/>
      <c r="E29" s="189"/>
    </row>
    <row r="30" spans="2:5">
      <c r="B30" s="108"/>
      <c r="C30" s="77"/>
      <c r="D30" s="14"/>
      <c r="E30" s="14"/>
    </row>
    <row r="31" spans="2:5">
      <c r="B31" s="108"/>
      <c r="C31" s="2" t="s">
        <v>185</v>
      </c>
      <c r="D31" s="189"/>
      <c r="E31" s="189"/>
    </row>
    <row r="32" spans="2:5">
      <c r="B32" s="108"/>
      <c r="D32" s="189"/>
      <c r="E32" s="189"/>
    </row>
    <row r="33" spans="2:5">
      <c r="B33" s="108"/>
      <c r="C33" s="124" t="s">
        <v>187</v>
      </c>
      <c r="D33" s="128"/>
      <c r="E33" s="128"/>
    </row>
    <row r="34" spans="2:5">
      <c r="B34" s="108"/>
      <c r="C34" s="87" t="s">
        <v>17</v>
      </c>
      <c r="D34" s="86" t="s">
        <v>18</v>
      </c>
      <c r="E34" s="86" t="s">
        <v>13</v>
      </c>
    </row>
    <row r="35" spans="2:5">
      <c r="B35" s="108"/>
      <c r="C35" t="s">
        <v>44</v>
      </c>
      <c r="D35" t="s">
        <v>45</v>
      </c>
      <c r="E35" s="191" t="s">
        <v>188</v>
      </c>
    </row>
    <row r="36" spans="2:5">
      <c r="B36" s="108"/>
      <c r="C36" t="s">
        <v>51</v>
      </c>
      <c r="D36" t="s">
        <v>52</v>
      </c>
      <c r="E36" s="191" t="s">
        <v>189</v>
      </c>
    </row>
    <row r="37" spans="2:5">
      <c r="B37" s="108"/>
      <c r="C37" t="s">
        <v>59</v>
      </c>
      <c r="D37" t="s">
        <v>60</v>
      </c>
      <c r="E37" s="191" t="s">
        <v>190</v>
      </c>
    </row>
    <row r="38" spans="2:5">
      <c r="B38" s="108"/>
      <c r="C38" t="s">
        <v>65</v>
      </c>
      <c r="D38" t="s">
        <v>66</v>
      </c>
      <c r="E38" s="191" t="s">
        <v>191</v>
      </c>
    </row>
    <row r="39" spans="2:5">
      <c r="B39" s="108"/>
      <c r="C39" s="78" t="s">
        <v>71</v>
      </c>
      <c r="D39" s="78" t="s">
        <v>72</v>
      </c>
      <c r="E39" s="80" t="s">
        <v>192</v>
      </c>
    </row>
    <row r="40" spans="2:5">
      <c r="B40" s="108"/>
    </row>
    <row r="41" spans="2:5">
      <c r="B41" s="108"/>
      <c r="C41" s="124" t="s">
        <v>193</v>
      </c>
      <c r="D41" s="125"/>
      <c r="E41" s="125"/>
    </row>
    <row r="42" spans="2:5">
      <c r="B42" s="108"/>
      <c r="C42" s="87" t="s">
        <v>17</v>
      </c>
      <c r="D42" s="86" t="s">
        <v>18</v>
      </c>
      <c r="E42" s="86" t="s">
        <v>13</v>
      </c>
    </row>
    <row r="43" spans="2:5">
      <c r="B43" s="108"/>
      <c r="C43" t="s">
        <v>78</v>
      </c>
      <c r="D43" t="s">
        <v>79</v>
      </c>
      <c r="E43" s="191" t="s">
        <v>194</v>
      </c>
    </row>
    <row r="44" spans="2:5">
      <c r="B44" s="108"/>
      <c r="C44" t="s">
        <v>83</v>
      </c>
      <c r="D44" t="s">
        <v>84</v>
      </c>
      <c r="E44" s="191" t="s">
        <v>194</v>
      </c>
    </row>
    <row r="45" spans="2:5">
      <c r="B45" s="108"/>
      <c r="C45" t="s">
        <v>88</v>
      </c>
      <c r="D45" t="s">
        <v>89</v>
      </c>
      <c r="E45" s="85" t="s">
        <v>195</v>
      </c>
    </row>
    <row r="46" spans="2:5">
      <c r="B46" s="108"/>
      <c r="C46" t="s">
        <v>93</v>
      </c>
      <c r="D46" t="s">
        <v>94</v>
      </c>
      <c r="E46" s="85" t="s">
        <v>195</v>
      </c>
    </row>
    <row r="47" spans="2:5">
      <c r="B47" s="108"/>
      <c r="C47" t="s">
        <v>99</v>
      </c>
      <c r="D47" t="s">
        <v>100</v>
      </c>
      <c r="E47" s="85" t="s">
        <v>195</v>
      </c>
    </row>
    <row r="48" spans="2:5">
      <c r="B48" s="108"/>
      <c r="C48" t="s">
        <v>104</v>
      </c>
      <c r="D48" t="s">
        <v>84</v>
      </c>
      <c r="E48" s="85" t="s">
        <v>195</v>
      </c>
    </row>
    <row r="49" spans="2:5">
      <c r="B49" s="108"/>
      <c r="C49" t="s">
        <v>107</v>
      </c>
      <c r="D49" t="s">
        <v>66</v>
      </c>
      <c r="E49" s="85" t="s">
        <v>195</v>
      </c>
    </row>
    <row r="50" spans="2:5">
      <c r="B50" s="5"/>
      <c r="C50" s="78" t="s">
        <v>114</v>
      </c>
      <c r="D50" s="78" t="s">
        <v>72</v>
      </c>
      <c r="E50" s="80" t="s">
        <v>195</v>
      </c>
    </row>
    <row r="51" spans="2:5">
      <c r="B51" s="5"/>
    </row>
    <row r="52" spans="2:5">
      <c r="B52" s="5"/>
    </row>
    <row r="53" spans="2:5">
      <c r="B53" s="5"/>
    </row>
    <row r="54" spans="2:5">
      <c r="B54" s="5"/>
    </row>
    <row r="55" spans="2:5">
      <c r="B55" s="5"/>
    </row>
    <row r="56" spans="2:5">
      <c r="B56" s="5"/>
    </row>
    <row r="57" spans="2:5">
      <c r="B57" s="5"/>
    </row>
    <row r="58" spans="2:5">
      <c r="B58" s="5"/>
    </row>
    <row r="59" spans="2:5">
      <c r="B59" s="5"/>
    </row>
    <row r="60" spans="2:5">
      <c r="B60" s="5"/>
    </row>
    <row r="61" spans="2:5">
      <c r="B61" s="5"/>
    </row>
    <row r="62" spans="2:5">
      <c r="B62" s="5"/>
    </row>
    <row r="63" spans="2:5">
      <c r="B63" s="5"/>
    </row>
    <row r="64" spans="2:5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</sheetData>
  <mergeCells count="1">
    <mergeCell ref="A1:E1"/>
  </mergeCells>
  <pageMargins left="0.70866141732283505" right="0.70866141732283505" top="0.74803149606299202" bottom="0.74803149606299202" header="0.31496062992126" footer="0.31496062992126"/>
  <pageSetup scale="4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23CB-7C2E-1A46-9D4A-30ABA84EFBC1}">
  <sheetPr>
    <pageSetUpPr fitToPage="1"/>
  </sheetPr>
  <dimension ref="A1:V77"/>
  <sheetViews>
    <sheetView view="pageLayout" topLeftCell="A26" zoomScale="94" zoomScaleNormal="100" zoomScalePageLayoutView="94" workbookViewId="0">
      <selection activeCell="C12" sqref="C12"/>
    </sheetView>
  </sheetViews>
  <sheetFormatPr defaultColWidth="11.5546875" defaultRowHeight="15.95"/>
  <cols>
    <col min="1" max="1" width="18.88671875" customWidth="1"/>
    <col min="2" max="2" width="32.109375" customWidth="1"/>
    <col min="3" max="3" width="18.6640625" style="79" customWidth="1"/>
    <col min="4" max="4" width="18.33203125" customWidth="1"/>
    <col min="5" max="5" width="21" style="140" customWidth="1"/>
    <col min="6" max="6" width="22.44140625" customWidth="1"/>
  </cols>
  <sheetData>
    <row r="1" spans="1:22" ht="147" customHeight="1">
      <c r="A1" s="204"/>
      <c r="B1" s="204"/>
      <c r="C1" s="204"/>
      <c r="D1" s="204"/>
      <c r="E1" s="204"/>
      <c r="F1" s="204"/>
    </row>
    <row r="2" spans="1:22" ht="5.0999999999999996" customHeight="1">
      <c r="C2" s="191"/>
    </row>
    <row r="3" spans="1:22" s="138" customFormat="1" ht="18">
      <c r="A3" s="202" t="s">
        <v>196</v>
      </c>
      <c r="B3" s="202"/>
      <c r="C3" s="202"/>
      <c r="D3" s="202"/>
      <c r="E3" s="202"/>
      <c r="F3" s="14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>
      <c r="A4" s="129"/>
      <c r="C4" s="191"/>
    </row>
    <row r="5" spans="1:22">
      <c r="A5" s="129"/>
      <c r="B5" s="130" t="s">
        <v>56</v>
      </c>
      <c r="C5" s="127"/>
      <c r="D5" s="130"/>
    </row>
    <row r="6" spans="1:22">
      <c r="A6" s="129"/>
      <c r="B6" s="133" t="s">
        <v>17</v>
      </c>
      <c r="C6" s="132" t="s">
        <v>13</v>
      </c>
      <c r="D6" s="132" t="s">
        <v>22</v>
      </c>
    </row>
    <row r="7" spans="1:22">
      <c r="A7" s="129"/>
      <c r="B7" s="134" t="s">
        <v>29</v>
      </c>
      <c r="C7" s="144"/>
      <c r="D7" s="134"/>
    </row>
    <row r="8" spans="1:22">
      <c r="A8" s="129"/>
      <c r="B8" s="134" t="s">
        <v>36</v>
      </c>
      <c r="C8" s="144"/>
      <c r="D8" s="134"/>
    </row>
    <row r="9" spans="1:22">
      <c r="A9" s="129"/>
      <c r="B9" s="134" t="s">
        <v>47</v>
      </c>
      <c r="C9" s="144"/>
      <c r="D9" s="134"/>
    </row>
    <row r="10" spans="1:22">
      <c r="A10" s="129"/>
      <c r="B10" s="205" t="s">
        <v>197</v>
      </c>
      <c r="C10" s="206"/>
      <c r="D10" s="206"/>
    </row>
    <row r="11" spans="1:22">
      <c r="A11" s="129"/>
      <c r="B11" s="134" t="s">
        <v>54</v>
      </c>
      <c r="C11" s="144"/>
      <c r="D11" s="134"/>
    </row>
    <row r="12" spans="1:22">
      <c r="A12" s="129"/>
      <c r="B12" s="134" t="s">
        <v>62</v>
      </c>
      <c r="C12" s="144"/>
      <c r="D12" s="149"/>
    </row>
    <row r="13" spans="1:22">
      <c r="A13" s="129"/>
      <c r="B13" s="134" t="s">
        <v>198</v>
      </c>
      <c r="C13" s="144"/>
      <c r="D13" s="149"/>
    </row>
    <row r="14" spans="1:22">
      <c r="A14" s="129"/>
      <c r="B14" s="152" t="s">
        <v>35</v>
      </c>
      <c r="C14" s="153"/>
      <c r="D14" s="152"/>
    </row>
    <row r="15" spans="1:22">
      <c r="A15" s="129"/>
      <c r="C15" s="191"/>
    </row>
    <row r="16" spans="1:22">
      <c r="A16" s="129"/>
      <c r="B16" s="130" t="s">
        <v>199</v>
      </c>
      <c r="C16" s="127"/>
      <c r="D16" s="130"/>
    </row>
    <row r="17" spans="1:22">
      <c r="A17" s="129"/>
      <c r="B17" s="152" t="s">
        <v>12</v>
      </c>
      <c r="C17" s="153" t="s">
        <v>13</v>
      </c>
      <c r="D17" s="153" t="s">
        <v>22</v>
      </c>
      <c r="E17" s="145"/>
    </row>
    <row r="18" spans="1:22">
      <c r="A18" s="129"/>
      <c r="B18" s="134" t="s">
        <v>90</v>
      </c>
      <c r="C18" s="163" t="s">
        <v>200</v>
      </c>
      <c r="D18" s="164" t="e">
        <f>D8/$D$7</f>
        <v>#DIV/0!</v>
      </c>
      <c r="E18" s="145"/>
    </row>
    <row r="19" spans="1:22">
      <c r="A19" s="129"/>
      <c r="B19" s="134" t="s">
        <v>95</v>
      </c>
      <c r="C19" s="150" t="s">
        <v>200</v>
      </c>
      <c r="D19" s="165" t="e">
        <f>D9/$D$7</f>
        <v>#DIV/0!</v>
      </c>
      <c r="E19" s="145"/>
    </row>
    <row r="20" spans="1:22">
      <c r="A20" s="129"/>
      <c r="B20" s="134" t="s">
        <v>101</v>
      </c>
      <c r="C20" s="150" t="s">
        <v>200</v>
      </c>
      <c r="D20" s="165" t="e">
        <f t="shared" ref="D20:D23" si="0">D11/$D$7</f>
        <v>#DIV/0!</v>
      </c>
      <c r="E20" s="145"/>
    </row>
    <row r="21" spans="1:22">
      <c r="A21" s="129"/>
      <c r="B21" s="134" t="s">
        <v>105</v>
      </c>
      <c r="C21" s="150" t="s">
        <v>200</v>
      </c>
      <c r="D21" s="165" t="e">
        <f t="shared" si="0"/>
        <v>#DIV/0!</v>
      </c>
      <c r="E21" s="145"/>
    </row>
    <row r="22" spans="1:22">
      <c r="A22" s="129"/>
      <c r="B22" s="134" t="s">
        <v>201</v>
      </c>
      <c r="C22" s="150" t="s">
        <v>200</v>
      </c>
      <c r="D22" s="165" t="e">
        <f t="shared" si="0"/>
        <v>#DIV/0!</v>
      </c>
      <c r="E22" s="145"/>
    </row>
    <row r="23" spans="1:22">
      <c r="A23" s="129"/>
      <c r="B23" s="152" t="s">
        <v>108</v>
      </c>
      <c r="C23" s="153" t="s">
        <v>200</v>
      </c>
      <c r="D23" s="159" t="e">
        <f t="shared" si="0"/>
        <v>#DIV/0!</v>
      </c>
      <c r="E23" s="145"/>
    </row>
    <row r="24" spans="1:22">
      <c r="A24" s="129"/>
      <c r="B24" s="149"/>
      <c r="C24" s="150"/>
      <c r="D24" s="165"/>
      <c r="E24" s="145"/>
    </row>
    <row r="25" spans="1:22">
      <c r="A25" s="129"/>
      <c r="B25" s="146" t="s">
        <v>202</v>
      </c>
      <c r="C25" s="147"/>
      <c r="D25" s="146"/>
      <c r="E25" s="148"/>
    </row>
    <row r="26" spans="1:22" s="137" customFormat="1" ht="39.950000000000003" customHeight="1">
      <c r="A26" s="135"/>
      <c r="B26" s="136" t="s">
        <v>203</v>
      </c>
      <c r="C26" s="136" t="s">
        <v>204</v>
      </c>
      <c r="D26" s="136" t="s">
        <v>205</v>
      </c>
      <c r="E26" s="141" t="s">
        <v>206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>
      <c r="A27" s="129"/>
      <c r="B27" s="144">
        <v>1</v>
      </c>
      <c r="C27" s="144"/>
      <c r="D27" s="144"/>
      <c r="E27" s="145"/>
    </row>
    <row r="28" spans="1:22">
      <c r="A28" s="129"/>
      <c r="B28" s="150">
        <v>2</v>
      </c>
      <c r="C28" s="150"/>
      <c r="D28" s="150"/>
      <c r="E28" s="151"/>
    </row>
    <row r="29" spans="1:22">
      <c r="A29" s="129"/>
      <c r="B29" s="153">
        <v>3</v>
      </c>
      <c r="C29" s="153"/>
      <c r="D29" s="153"/>
      <c r="E29" s="154"/>
    </row>
    <row r="30" spans="1:22">
      <c r="A30" s="129"/>
      <c r="B30" s="134"/>
      <c r="C30" s="144"/>
      <c r="D30" s="134"/>
      <c r="E30" s="145"/>
    </row>
    <row r="31" spans="1:22">
      <c r="A31" s="129"/>
      <c r="B31" s="160" t="s">
        <v>207</v>
      </c>
      <c r="C31" s="161"/>
      <c r="D31" s="160"/>
      <c r="E31" s="162"/>
    </row>
    <row r="32" spans="1:22" s="137" customFormat="1" ht="36.950000000000003" customHeight="1">
      <c r="A32" s="135"/>
      <c r="B32" s="136" t="s">
        <v>203</v>
      </c>
      <c r="C32" s="136" t="s">
        <v>204</v>
      </c>
      <c r="D32" s="136" t="s">
        <v>205</v>
      </c>
      <c r="E32" s="141" t="s">
        <v>206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5">
      <c r="A33" s="129"/>
      <c r="B33" s="144">
        <v>1</v>
      </c>
      <c r="C33" s="144"/>
      <c r="D33" s="144"/>
      <c r="E33" s="145"/>
    </row>
    <row r="34" spans="1:5">
      <c r="A34" s="129"/>
      <c r="B34" s="150">
        <v>2</v>
      </c>
      <c r="C34" s="150"/>
      <c r="D34" s="150"/>
      <c r="E34" s="151"/>
    </row>
    <row r="35" spans="1:5">
      <c r="A35" s="129"/>
      <c r="B35" s="153">
        <v>3</v>
      </c>
      <c r="C35" s="153"/>
      <c r="D35" s="153"/>
      <c r="E35" s="154"/>
    </row>
    <row r="36" spans="1:5">
      <c r="A36" s="129"/>
      <c r="B36" s="134"/>
      <c r="C36" s="144"/>
      <c r="D36" s="134"/>
      <c r="E36" s="145"/>
    </row>
    <row r="37" spans="1:5">
      <c r="A37" s="129"/>
      <c r="B37" s="166" t="s">
        <v>140</v>
      </c>
      <c r="C37" s="167"/>
      <c r="D37" s="166"/>
      <c r="E37" s="145"/>
    </row>
    <row r="38" spans="1:5">
      <c r="A38" s="129"/>
      <c r="B38" s="152" t="s">
        <v>147</v>
      </c>
      <c r="C38" s="153" t="s">
        <v>13</v>
      </c>
      <c r="D38" s="153" t="s">
        <v>22</v>
      </c>
      <c r="E38" s="145"/>
    </row>
    <row r="39" spans="1:5">
      <c r="A39" s="129"/>
      <c r="B39" s="134"/>
      <c r="C39" s="144" t="s">
        <v>208</v>
      </c>
      <c r="D39" s="134"/>
      <c r="E39" s="145"/>
    </row>
    <row r="40" spans="1:5">
      <c r="A40" s="129"/>
      <c r="B40" s="134"/>
      <c r="C40" s="144" t="s">
        <v>208</v>
      </c>
      <c r="D40" s="134"/>
      <c r="E40" s="145"/>
    </row>
    <row r="41" spans="1:5">
      <c r="A41" s="129"/>
      <c r="B41" s="134"/>
      <c r="C41" s="144" t="s">
        <v>208</v>
      </c>
      <c r="D41" s="134"/>
      <c r="E41" s="145"/>
    </row>
    <row r="42" spans="1:5">
      <c r="A42" s="129"/>
      <c r="B42" s="134"/>
      <c r="C42" s="144" t="s">
        <v>208</v>
      </c>
      <c r="D42" s="134"/>
      <c r="E42" s="145"/>
    </row>
    <row r="43" spans="1:5">
      <c r="A43" s="129"/>
      <c r="B43" s="134"/>
      <c r="C43" s="144" t="s">
        <v>208</v>
      </c>
      <c r="D43" s="134"/>
      <c r="E43" s="145"/>
    </row>
    <row r="44" spans="1:5">
      <c r="A44" s="129"/>
      <c r="B44" s="134"/>
      <c r="C44" s="144" t="s">
        <v>208</v>
      </c>
      <c r="D44" s="134"/>
      <c r="E44" s="145"/>
    </row>
    <row r="45" spans="1:5">
      <c r="A45" s="129"/>
      <c r="B45" s="134"/>
      <c r="C45" s="144" t="s">
        <v>208</v>
      </c>
      <c r="D45" s="134"/>
      <c r="E45" s="145"/>
    </row>
    <row r="46" spans="1:5">
      <c r="A46" s="129"/>
      <c r="B46" s="134"/>
      <c r="C46" s="144" t="s">
        <v>208</v>
      </c>
      <c r="D46" s="134"/>
      <c r="E46" s="145"/>
    </row>
    <row r="47" spans="1:5">
      <c r="A47" s="129"/>
      <c r="B47" s="134"/>
      <c r="C47" s="144" t="s">
        <v>208</v>
      </c>
      <c r="D47" s="134"/>
      <c r="E47" s="145"/>
    </row>
    <row r="48" spans="1:5">
      <c r="A48" s="129"/>
      <c r="B48" s="152"/>
      <c r="C48" s="153" t="s">
        <v>208</v>
      </c>
      <c r="D48" s="152"/>
      <c r="E48" s="145"/>
    </row>
    <row r="49" spans="1:22">
      <c r="A49" s="129"/>
      <c r="B49" s="134" t="s">
        <v>185</v>
      </c>
      <c r="C49" s="144"/>
      <c r="D49" s="134"/>
      <c r="E49" s="145"/>
    </row>
    <row r="50" spans="1:22" ht="5.0999999999999996" customHeight="1">
      <c r="A50" s="131"/>
      <c r="C50" s="191"/>
    </row>
    <row r="51" spans="1:22" ht="18">
      <c r="A51" s="201" t="s">
        <v>209</v>
      </c>
      <c r="B51" s="201"/>
      <c r="C51" s="201"/>
      <c r="D51" s="201"/>
      <c r="E51" s="201"/>
    </row>
    <row r="52" spans="1:22">
      <c r="A52" s="129"/>
      <c r="B52" s="134"/>
      <c r="C52" s="144"/>
      <c r="D52" s="134"/>
      <c r="E52" s="145"/>
    </row>
    <row r="53" spans="1:22">
      <c r="A53" s="129"/>
      <c r="B53" s="155" t="s">
        <v>210</v>
      </c>
      <c r="C53" s="156"/>
      <c r="D53" s="155"/>
      <c r="E53" s="145"/>
    </row>
    <row r="54" spans="1:22">
      <c r="A54" s="129"/>
      <c r="B54" s="157" t="s">
        <v>17</v>
      </c>
      <c r="C54" s="158" t="s">
        <v>13</v>
      </c>
      <c r="D54" s="158" t="s">
        <v>22</v>
      </c>
      <c r="E54" s="145"/>
    </row>
    <row r="55" spans="1:22">
      <c r="A55" s="129"/>
      <c r="B55" s="134" t="s">
        <v>29</v>
      </c>
      <c r="C55" s="144"/>
      <c r="D55" s="134"/>
      <c r="E55" s="145"/>
    </row>
    <row r="56" spans="1:22">
      <c r="A56" s="129"/>
      <c r="B56" s="149" t="s">
        <v>35</v>
      </c>
      <c r="C56" s="150"/>
      <c r="D56" s="149"/>
      <c r="E56" s="145"/>
    </row>
    <row r="57" spans="1:22">
      <c r="A57" s="129"/>
      <c r="B57" s="152" t="s">
        <v>108</v>
      </c>
      <c r="C57" s="153" t="s">
        <v>200</v>
      </c>
      <c r="D57" s="159" t="e">
        <f>D56/$D$55</f>
        <v>#DIV/0!</v>
      </c>
      <c r="E57" s="145"/>
    </row>
    <row r="58" spans="1:22">
      <c r="A58" s="129"/>
      <c r="B58" s="134"/>
      <c r="C58" s="144"/>
      <c r="D58" s="134"/>
      <c r="E58" s="145"/>
    </row>
    <row r="59" spans="1:22">
      <c r="A59" s="129"/>
      <c r="B59" s="146" t="s">
        <v>211</v>
      </c>
      <c r="C59" s="147"/>
      <c r="D59" s="146"/>
      <c r="E59" s="148"/>
    </row>
    <row r="60" spans="1:22" s="137" customFormat="1" ht="32.1" customHeight="1">
      <c r="A60" s="135"/>
      <c r="B60" s="136" t="s">
        <v>203</v>
      </c>
      <c r="C60" s="136" t="s">
        <v>204</v>
      </c>
      <c r="D60" s="136" t="s">
        <v>205</v>
      </c>
      <c r="E60" s="141" t="s">
        <v>206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>
      <c r="A61" s="129"/>
      <c r="B61" s="144">
        <v>1</v>
      </c>
      <c r="C61" s="144"/>
      <c r="D61" s="144"/>
      <c r="E61" s="145"/>
    </row>
    <row r="62" spans="1:22">
      <c r="A62" s="129"/>
      <c r="B62" s="150">
        <v>2</v>
      </c>
      <c r="C62" s="150"/>
      <c r="D62" s="150"/>
      <c r="E62" s="151"/>
    </row>
    <row r="63" spans="1:22">
      <c r="A63" s="129"/>
      <c r="B63" s="153">
        <v>3</v>
      </c>
      <c r="C63" s="153"/>
      <c r="D63" s="153"/>
      <c r="E63" s="154"/>
    </row>
    <row r="64" spans="1:22">
      <c r="A64" s="129"/>
      <c r="B64" s="134"/>
      <c r="C64" s="144"/>
      <c r="D64" s="134"/>
      <c r="E64" s="145"/>
    </row>
    <row r="65" spans="1:22">
      <c r="A65" s="129"/>
      <c r="B65" s="160" t="s">
        <v>212</v>
      </c>
      <c r="C65" s="161"/>
      <c r="D65" s="160"/>
      <c r="E65" s="162"/>
    </row>
    <row r="66" spans="1:22" s="137" customFormat="1" ht="29.1" customHeight="1">
      <c r="A66" s="135"/>
      <c r="B66" s="136" t="s">
        <v>203</v>
      </c>
      <c r="C66" s="136" t="s">
        <v>204</v>
      </c>
      <c r="D66" s="136" t="s">
        <v>205</v>
      </c>
      <c r="E66" s="141" t="s">
        <v>206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>
      <c r="A67" s="129"/>
      <c r="B67" s="144">
        <v>1</v>
      </c>
      <c r="C67" s="144"/>
      <c r="D67" s="144"/>
      <c r="E67" s="145"/>
    </row>
    <row r="68" spans="1:22">
      <c r="A68" s="129"/>
      <c r="B68" s="150">
        <v>2</v>
      </c>
      <c r="C68" s="150"/>
      <c r="D68" s="150"/>
      <c r="E68" s="151"/>
    </row>
    <row r="69" spans="1:22">
      <c r="A69" s="129"/>
      <c r="B69" s="153">
        <v>3</v>
      </c>
      <c r="C69" s="153"/>
      <c r="D69" s="153"/>
      <c r="E69" s="154"/>
    </row>
    <row r="70" spans="1:22" ht="6.95" customHeight="1">
      <c r="A70" s="131"/>
      <c r="C70" s="191"/>
    </row>
    <row r="71" spans="1:22" s="139" customFormat="1" ht="18">
      <c r="A71" s="203" t="s">
        <v>213</v>
      </c>
      <c r="B71" s="203"/>
      <c r="C71" s="203"/>
      <c r="D71" s="203"/>
      <c r="E71" s="203"/>
      <c r="F71" s="203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>
      <c r="A72" s="129"/>
      <c r="B72" s="134"/>
      <c r="C72" s="144"/>
      <c r="D72" s="134"/>
      <c r="E72" s="145"/>
      <c r="F72" s="134"/>
    </row>
    <row r="73" spans="1:22">
      <c r="A73" s="129"/>
      <c r="B73" s="146" t="s">
        <v>214</v>
      </c>
      <c r="C73" s="147"/>
      <c r="D73" s="146"/>
      <c r="E73" s="148"/>
      <c r="F73" s="146"/>
    </row>
    <row r="74" spans="1:22" ht="29.1" customHeight="1">
      <c r="A74" s="142"/>
      <c r="B74" s="136" t="s">
        <v>17</v>
      </c>
      <c r="C74" s="136" t="s">
        <v>13</v>
      </c>
      <c r="D74" s="136" t="s">
        <v>22</v>
      </c>
      <c r="E74" s="141" t="s">
        <v>20</v>
      </c>
      <c r="F74" s="136" t="s">
        <v>21</v>
      </c>
    </row>
    <row r="75" spans="1:22">
      <c r="A75" s="129"/>
      <c r="B75" s="149" t="s">
        <v>29</v>
      </c>
      <c r="C75" s="150"/>
      <c r="D75" s="150">
        <f>D7+D55</f>
        <v>0</v>
      </c>
      <c r="E75" s="151" t="e">
        <f>D7/D75</f>
        <v>#DIV/0!</v>
      </c>
      <c r="F75" s="149" t="e">
        <f>D55/D75</f>
        <v>#DIV/0!</v>
      </c>
    </row>
    <row r="76" spans="1:22">
      <c r="A76" s="129"/>
      <c r="B76" s="152" t="s">
        <v>35</v>
      </c>
      <c r="C76" s="153"/>
      <c r="D76" s="153">
        <f>D14+D56</f>
        <v>0</v>
      </c>
      <c r="E76" s="154" t="e">
        <f>D14/D76</f>
        <v>#DIV/0!</v>
      </c>
      <c r="F76" s="152" t="e">
        <f>D56/D76</f>
        <v>#DIV/0!</v>
      </c>
    </row>
    <row r="77" spans="1:22">
      <c r="A77" s="129"/>
      <c r="C77" s="191"/>
    </row>
  </sheetData>
  <mergeCells count="5">
    <mergeCell ref="A51:E51"/>
    <mergeCell ref="A3:E3"/>
    <mergeCell ref="A71:F71"/>
    <mergeCell ref="A1:F1"/>
    <mergeCell ref="B10:D10"/>
  </mergeCells>
  <phoneticPr fontId="1" type="noConversion"/>
  <pageMargins left="0.70866141732283472" right="0.70866141732283472" top="0.54385964912280704" bottom="0.74803149606299213" header="0.31496062992125984" footer="0.31496062992125984"/>
  <pageSetup scale="49" orientation="portrait" r:id="rId1"/>
  <ignoredErrors>
    <ignoredError sqref="D18:D23" evalError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0855-9EAF-A549-B62A-C3B562A37101}">
  <sheetPr>
    <pageSetUpPr fitToPage="1"/>
  </sheetPr>
  <dimension ref="A1:Q55"/>
  <sheetViews>
    <sheetView view="pageLayout" topLeftCell="H41" zoomScale="47" zoomScaleNormal="100" zoomScaleSheetLayoutView="80" zoomScalePageLayoutView="47" workbookViewId="0">
      <selection activeCell="H75" sqref="H75"/>
    </sheetView>
  </sheetViews>
  <sheetFormatPr defaultColWidth="11.5546875" defaultRowHeight="15.95"/>
  <cols>
    <col min="1" max="1" width="18.88671875" customWidth="1"/>
    <col min="2" max="2" width="6.88671875" customWidth="1"/>
    <col min="3" max="3" width="13" style="168" customWidth="1"/>
    <col min="4" max="4" width="23.6640625" customWidth="1"/>
    <col min="5" max="5" width="21" style="140" customWidth="1"/>
    <col min="6" max="6" width="22.44140625" customWidth="1"/>
    <col min="7" max="7" width="16.88671875" customWidth="1"/>
    <col min="8" max="8" width="21.44140625" customWidth="1"/>
    <col min="9" max="9" width="5.109375" customWidth="1"/>
    <col min="10" max="10" width="15" customWidth="1"/>
    <col min="11" max="11" width="24.33203125" customWidth="1"/>
    <col min="12" max="12" width="22" customWidth="1"/>
    <col min="13" max="13" width="20.6640625" customWidth="1"/>
    <col min="14" max="14" width="21.6640625" customWidth="1"/>
  </cols>
  <sheetData>
    <row r="1" spans="1:17" ht="147" customHeight="1">
      <c r="A1" s="204"/>
      <c r="B1" s="204"/>
      <c r="C1" s="204"/>
      <c r="D1" s="204"/>
      <c r="E1" s="204"/>
      <c r="F1" s="204"/>
      <c r="H1" s="204"/>
      <c r="I1" s="204"/>
      <c r="J1" s="204"/>
      <c r="K1" s="204"/>
      <c r="L1" s="204"/>
      <c r="M1" s="204"/>
      <c r="N1" s="204"/>
    </row>
    <row r="2" spans="1:17" ht="5.0999999999999996" customHeight="1">
      <c r="C2" s="191"/>
    </row>
    <row r="3" spans="1:17" s="138" customFormat="1" ht="18">
      <c r="A3" s="202" t="s">
        <v>215</v>
      </c>
      <c r="B3" s="202"/>
      <c r="C3" s="202"/>
      <c r="D3" s="202"/>
      <c r="E3" s="202"/>
      <c r="F3" s="143"/>
      <c r="G3"/>
      <c r="H3" s="202" t="s">
        <v>216</v>
      </c>
      <c r="I3" s="202"/>
      <c r="J3" s="202"/>
      <c r="K3" s="202"/>
      <c r="L3" s="202"/>
      <c r="M3" s="143"/>
      <c r="N3"/>
      <c r="O3"/>
      <c r="P3"/>
      <c r="Q3"/>
    </row>
    <row r="4" spans="1:17">
      <c r="A4" s="129"/>
      <c r="C4" s="191"/>
      <c r="H4" s="129"/>
      <c r="J4" s="191"/>
      <c r="L4" s="140"/>
    </row>
    <row r="5" spans="1:17">
      <c r="A5" s="129"/>
      <c r="B5" s="172"/>
      <c r="C5"/>
      <c r="E5"/>
      <c r="H5" s="129"/>
      <c r="I5" s="172"/>
    </row>
    <row r="6" spans="1:17">
      <c r="A6" s="129"/>
      <c r="B6" s="172"/>
      <c r="C6" s="130" t="s">
        <v>217</v>
      </c>
      <c r="D6" s="130"/>
      <c r="E6" s="130"/>
      <c r="H6" s="129"/>
      <c r="I6" s="172"/>
      <c r="J6" s="130" t="s">
        <v>217</v>
      </c>
      <c r="K6" s="130"/>
      <c r="L6" s="130"/>
    </row>
    <row r="7" spans="1:17">
      <c r="A7" s="129"/>
      <c r="B7" s="172"/>
      <c r="C7" s="87" t="s">
        <v>17</v>
      </c>
      <c r="D7" s="86" t="s">
        <v>13</v>
      </c>
      <c r="E7" s="86" t="s">
        <v>22</v>
      </c>
      <c r="H7" s="129"/>
      <c r="I7" s="172"/>
      <c r="J7" s="87" t="s">
        <v>17</v>
      </c>
      <c r="K7" s="86" t="s">
        <v>13</v>
      </c>
      <c r="L7" s="86" t="s">
        <v>22</v>
      </c>
    </row>
    <row r="8" spans="1:17">
      <c r="A8" s="129"/>
      <c r="B8" s="172">
        <v>1</v>
      </c>
      <c r="C8" s="81"/>
      <c r="D8" s="191"/>
      <c r="E8" s="191"/>
      <c r="H8" s="129"/>
      <c r="I8" s="172">
        <v>1</v>
      </c>
      <c r="J8" s="81"/>
      <c r="K8" s="191"/>
      <c r="L8" s="191"/>
    </row>
    <row r="9" spans="1:17">
      <c r="A9" s="129"/>
      <c r="B9" s="172">
        <v>2</v>
      </c>
      <c r="C9" s="81"/>
      <c r="D9" s="191"/>
      <c r="E9" s="191"/>
      <c r="H9" s="129"/>
      <c r="I9" s="172">
        <v>2</v>
      </c>
      <c r="J9" s="81"/>
      <c r="K9" s="191"/>
      <c r="L9" s="191"/>
    </row>
    <row r="10" spans="1:17">
      <c r="A10" s="129"/>
      <c r="B10" s="172">
        <v>3</v>
      </c>
      <c r="C10" s="81"/>
      <c r="D10" s="191"/>
      <c r="E10" s="191"/>
      <c r="H10" s="129"/>
      <c r="I10" s="172">
        <v>3</v>
      </c>
      <c r="J10" s="81"/>
      <c r="K10" s="191"/>
      <c r="L10" s="191"/>
    </row>
    <row r="11" spans="1:17">
      <c r="A11" s="129"/>
      <c r="B11" s="172">
        <v>4</v>
      </c>
      <c r="C11" s="81"/>
      <c r="D11" s="191"/>
      <c r="E11" s="191"/>
      <c r="H11" s="129"/>
      <c r="I11" s="172">
        <v>4</v>
      </c>
      <c r="J11" s="81"/>
      <c r="K11" s="191"/>
      <c r="L11" s="191"/>
    </row>
    <row r="12" spans="1:17">
      <c r="A12" s="129"/>
      <c r="B12" s="172">
        <v>5</v>
      </c>
      <c r="C12" s="82"/>
      <c r="D12" s="80"/>
      <c r="E12" s="80"/>
      <c r="H12" s="129"/>
      <c r="I12" s="172">
        <v>5</v>
      </c>
      <c r="J12" s="82"/>
      <c r="K12" s="80"/>
      <c r="L12" s="80"/>
    </row>
    <row r="13" spans="1:17">
      <c r="A13" s="129"/>
      <c r="B13" s="172"/>
      <c r="C13" s="1" t="s">
        <v>185</v>
      </c>
      <c r="E13"/>
      <c r="H13" s="129"/>
      <c r="I13" s="172"/>
      <c r="J13" s="1" t="s">
        <v>185</v>
      </c>
    </row>
    <row r="14" spans="1:17">
      <c r="A14" s="129"/>
      <c r="B14" s="172"/>
      <c r="C14"/>
      <c r="E14"/>
      <c r="H14" s="129"/>
      <c r="I14" s="172"/>
    </row>
    <row r="15" spans="1:17">
      <c r="A15" s="129"/>
      <c r="B15" s="172"/>
      <c r="C15" s="130" t="s">
        <v>218</v>
      </c>
      <c r="D15" s="130"/>
      <c r="E15" s="130"/>
      <c r="F15" s="130"/>
      <c r="G15" s="173"/>
      <c r="H15" s="129"/>
      <c r="I15" s="172"/>
      <c r="J15" s="130" t="s">
        <v>218</v>
      </c>
      <c r="K15" s="130"/>
      <c r="L15" s="130"/>
      <c r="M15" s="130"/>
    </row>
    <row r="16" spans="1:17">
      <c r="A16" s="129"/>
      <c r="B16" s="172"/>
      <c r="C16" s="86" t="s">
        <v>203</v>
      </c>
      <c r="D16" s="7" t="s">
        <v>204</v>
      </c>
      <c r="E16" s="86" t="s">
        <v>205</v>
      </c>
      <c r="F16" s="86" t="s">
        <v>200</v>
      </c>
      <c r="G16" s="174"/>
      <c r="H16" s="129"/>
      <c r="I16" s="172"/>
      <c r="J16" s="86" t="s">
        <v>203</v>
      </c>
      <c r="K16" s="7" t="s">
        <v>204</v>
      </c>
      <c r="L16" s="86" t="s">
        <v>205</v>
      </c>
      <c r="M16" s="86" t="s">
        <v>200</v>
      </c>
    </row>
    <row r="17" spans="1:17">
      <c r="A17" s="129"/>
      <c r="B17" s="171"/>
      <c r="C17" s="85">
        <v>1</v>
      </c>
      <c r="D17" s="89"/>
      <c r="E17" s="85"/>
      <c r="F17" s="85" t="e">
        <f>E17/$D$6</f>
        <v>#DIV/0!</v>
      </c>
      <c r="G17" s="96"/>
      <c r="H17" s="129"/>
      <c r="I17" s="171"/>
      <c r="J17" s="85">
        <v>1</v>
      </c>
      <c r="K17" s="89"/>
      <c r="L17" s="85"/>
      <c r="M17" s="85" t="e">
        <f>L17/$D$6</f>
        <v>#DIV/0!</v>
      </c>
    </row>
    <row r="18" spans="1:17">
      <c r="A18" s="129"/>
      <c r="B18" s="171"/>
      <c r="C18" s="85">
        <v>2</v>
      </c>
      <c r="D18" s="89"/>
      <c r="E18" s="85"/>
      <c r="F18" s="85" t="e">
        <f>E18/$D$6</f>
        <v>#DIV/0!</v>
      </c>
      <c r="G18" s="96"/>
      <c r="H18" s="129"/>
      <c r="I18" s="171"/>
      <c r="J18" s="85">
        <v>2</v>
      </c>
      <c r="K18" s="89"/>
      <c r="L18" s="85"/>
      <c r="M18" s="85" t="e">
        <f>L18/$D$6</f>
        <v>#DIV/0!</v>
      </c>
    </row>
    <row r="19" spans="1:17">
      <c r="A19" s="129"/>
      <c r="B19" s="171"/>
      <c r="C19" s="80">
        <v>3</v>
      </c>
      <c r="D19" s="82"/>
      <c r="E19" s="80"/>
      <c r="F19" s="80" t="e">
        <f>E19/$D$6</f>
        <v>#DIV/0!</v>
      </c>
      <c r="G19" s="96"/>
      <c r="H19" s="129"/>
      <c r="I19" s="171"/>
      <c r="J19" s="80">
        <v>3</v>
      </c>
      <c r="K19" s="82"/>
      <c r="L19" s="80"/>
      <c r="M19" s="80" t="e">
        <f>L19/$D$6</f>
        <v>#DIV/0!</v>
      </c>
    </row>
    <row r="20" spans="1:17">
      <c r="A20" s="129"/>
      <c r="B20" s="171"/>
      <c r="C20"/>
      <c r="E20"/>
      <c r="G20" s="175"/>
      <c r="H20" s="129"/>
      <c r="I20" s="171"/>
    </row>
    <row r="21" spans="1:17">
      <c r="A21" s="129"/>
      <c r="B21" s="171"/>
      <c r="C21" s="130" t="s">
        <v>219</v>
      </c>
      <c r="D21" s="130"/>
      <c r="E21" s="130"/>
      <c r="F21" s="130"/>
      <c r="G21" s="173"/>
      <c r="H21" s="129"/>
      <c r="I21" s="171"/>
      <c r="J21" s="130" t="s">
        <v>219</v>
      </c>
      <c r="K21" s="130"/>
      <c r="L21" s="130"/>
      <c r="M21" s="130"/>
    </row>
    <row r="22" spans="1:17">
      <c r="A22" s="129"/>
      <c r="B22" s="171"/>
      <c r="C22" s="86" t="s">
        <v>203</v>
      </c>
      <c r="D22" s="7" t="s">
        <v>204</v>
      </c>
      <c r="E22" s="86" t="s">
        <v>205</v>
      </c>
      <c r="F22" s="86" t="s">
        <v>200</v>
      </c>
      <c r="G22" s="174"/>
      <c r="H22" s="129"/>
      <c r="I22" s="171"/>
      <c r="J22" s="86" t="s">
        <v>203</v>
      </c>
      <c r="K22" s="7" t="s">
        <v>204</v>
      </c>
      <c r="L22" s="86" t="s">
        <v>205</v>
      </c>
      <c r="M22" s="86" t="s">
        <v>200</v>
      </c>
    </row>
    <row r="23" spans="1:17">
      <c r="A23" s="129"/>
      <c r="B23" s="171"/>
      <c r="C23" s="85">
        <v>1</v>
      </c>
      <c r="D23" s="89"/>
      <c r="E23" s="85"/>
      <c r="F23" s="85" t="e">
        <f>E23/$D$7</f>
        <v>#VALUE!</v>
      </c>
      <c r="G23" s="96"/>
      <c r="H23" s="129"/>
      <c r="I23" s="171"/>
      <c r="J23" s="85">
        <v>1</v>
      </c>
      <c r="K23" s="89"/>
      <c r="L23" s="85"/>
      <c r="M23" s="85" t="e">
        <f>L23/$D$7</f>
        <v>#VALUE!</v>
      </c>
    </row>
    <row r="24" spans="1:17">
      <c r="A24" s="129"/>
      <c r="B24" s="171"/>
      <c r="C24" s="85">
        <v>2</v>
      </c>
      <c r="D24" s="89"/>
      <c r="E24" s="85"/>
      <c r="F24" s="85" t="e">
        <f>E24/$D$7</f>
        <v>#VALUE!</v>
      </c>
      <c r="G24" s="96"/>
      <c r="H24" s="129"/>
      <c r="I24" s="171"/>
      <c r="J24" s="85">
        <v>2</v>
      </c>
      <c r="K24" s="89"/>
      <c r="L24" s="85"/>
      <c r="M24" s="85" t="e">
        <f>L24/$D$7</f>
        <v>#VALUE!</v>
      </c>
    </row>
    <row r="25" spans="1:17" s="137" customFormat="1" ht="17.100000000000001" customHeight="1">
      <c r="A25" s="135"/>
      <c r="B25" s="171"/>
      <c r="C25" s="80">
        <v>3</v>
      </c>
      <c r="D25" s="82"/>
      <c r="E25" s="80"/>
      <c r="F25" s="80" t="e">
        <f>E25/$D$7</f>
        <v>#VALUE!</v>
      </c>
      <c r="G25" s="96"/>
      <c r="H25" s="135"/>
      <c r="I25" s="171"/>
      <c r="J25" s="80">
        <v>3</v>
      </c>
      <c r="K25" s="82"/>
      <c r="L25" s="80"/>
      <c r="M25" s="80" t="e">
        <f>L25/$D$7</f>
        <v>#VALUE!</v>
      </c>
      <c r="N25"/>
      <c r="O25"/>
      <c r="P25"/>
      <c r="Q25"/>
    </row>
    <row r="26" spans="1:17">
      <c r="A26" s="129"/>
      <c r="B26" s="171"/>
      <c r="C26"/>
      <c r="E26"/>
      <c r="G26" s="175"/>
      <c r="H26" s="129"/>
      <c r="I26" s="171"/>
    </row>
    <row r="27" spans="1:17">
      <c r="A27" s="129"/>
      <c r="B27" s="171"/>
      <c r="C27" s="130" t="s">
        <v>220</v>
      </c>
      <c r="D27" s="130"/>
      <c r="E27" s="130"/>
      <c r="F27" s="130"/>
      <c r="G27" s="173"/>
      <c r="H27" s="129"/>
      <c r="I27" s="171"/>
      <c r="J27" s="130" t="s">
        <v>220</v>
      </c>
      <c r="K27" s="130"/>
      <c r="L27" s="130"/>
      <c r="M27" s="130"/>
    </row>
    <row r="28" spans="1:17">
      <c r="A28" s="129"/>
      <c r="B28" s="171"/>
      <c r="C28" s="86" t="s">
        <v>203</v>
      </c>
      <c r="D28" s="7" t="s">
        <v>204</v>
      </c>
      <c r="E28" s="86" t="s">
        <v>205</v>
      </c>
      <c r="F28" s="86" t="s">
        <v>200</v>
      </c>
      <c r="G28" s="174"/>
      <c r="H28" s="129"/>
      <c r="I28" s="171"/>
      <c r="J28" s="86" t="s">
        <v>203</v>
      </c>
      <c r="K28" s="7" t="s">
        <v>204</v>
      </c>
      <c r="L28" s="86" t="s">
        <v>205</v>
      </c>
      <c r="M28" s="86" t="s">
        <v>200</v>
      </c>
    </row>
    <row r="29" spans="1:17">
      <c r="A29" s="129"/>
      <c r="B29" s="171"/>
      <c r="C29" s="85">
        <v>1</v>
      </c>
      <c r="D29" s="89"/>
      <c r="E29" s="85"/>
      <c r="F29" s="85" t="e">
        <f>E29/$D$8</f>
        <v>#DIV/0!</v>
      </c>
      <c r="G29" s="96"/>
      <c r="H29" s="129"/>
      <c r="I29" s="171"/>
      <c r="J29" s="85">
        <v>1</v>
      </c>
      <c r="K29" s="89"/>
      <c r="L29" s="85"/>
      <c r="M29" s="85" t="e">
        <f>L29/$D$8</f>
        <v>#DIV/0!</v>
      </c>
    </row>
    <row r="30" spans="1:17">
      <c r="A30" s="129"/>
      <c r="B30" s="171"/>
      <c r="C30" s="85">
        <v>2</v>
      </c>
      <c r="D30" s="89"/>
      <c r="E30" s="85"/>
      <c r="F30" s="85" t="e">
        <f>E30/$D$8</f>
        <v>#DIV/0!</v>
      </c>
      <c r="G30" s="96"/>
      <c r="H30" s="129"/>
      <c r="I30" s="171"/>
      <c r="J30" s="85">
        <v>2</v>
      </c>
      <c r="K30" s="89"/>
      <c r="L30" s="85"/>
      <c r="M30" s="85" t="e">
        <f>L30/$D$8</f>
        <v>#DIV/0!</v>
      </c>
    </row>
    <row r="31" spans="1:17" s="137" customFormat="1" ht="20.100000000000001" customHeight="1">
      <c r="A31" s="135"/>
      <c r="B31" s="171"/>
      <c r="C31" s="80">
        <v>3</v>
      </c>
      <c r="D31" s="82"/>
      <c r="E31" s="80"/>
      <c r="F31" s="80" t="e">
        <f>E31/$D$8</f>
        <v>#DIV/0!</v>
      </c>
      <c r="G31" s="96"/>
      <c r="H31" s="135"/>
      <c r="I31" s="171"/>
      <c r="J31" s="80">
        <v>3</v>
      </c>
      <c r="K31" s="82"/>
      <c r="L31" s="80"/>
      <c r="M31" s="80" t="e">
        <f>L31/$D$8</f>
        <v>#DIV/0!</v>
      </c>
      <c r="N31"/>
      <c r="O31"/>
      <c r="P31"/>
      <c r="Q31"/>
    </row>
    <row r="32" spans="1:17">
      <c r="A32" s="129"/>
      <c r="B32" s="171"/>
      <c r="C32"/>
      <c r="E32"/>
      <c r="G32" s="175"/>
      <c r="H32" s="129"/>
      <c r="I32" s="171"/>
    </row>
    <row r="33" spans="1:14">
      <c r="A33" s="129"/>
      <c r="B33" s="171"/>
      <c r="C33" s="130" t="s">
        <v>221</v>
      </c>
      <c r="D33" s="130"/>
      <c r="E33" s="130"/>
      <c r="F33" s="130"/>
      <c r="G33" s="173"/>
      <c r="H33" s="129"/>
      <c r="I33" s="171"/>
      <c r="J33" s="130" t="s">
        <v>221</v>
      </c>
      <c r="K33" s="130"/>
      <c r="L33" s="130"/>
      <c r="M33" s="130"/>
    </row>
    <row r="34" spans="1:14">
      <c r="A34" s="129"/>
      <c r="B34" s="171"/>
      <c r="C34" s="86" t="s">
        <v>203</v>
      </c>
      <c r="D34" s="7" t="s">
        <v>204</v>
      </c>
      <c r="E34" s="86" t="s">
        <v>205</v>
      </c>
      <c r="F34" s="86" t="s">
        <v>200</v>
      </c>
      <c r="G34" s="174"/>
      <c r="H34" s="129"/>
      <c r="I34" s="171"/>
      <c r="J34" s="86" t="s">
        <v>203</v>
      </c>
      <c r="K34" s="7" t="s">
        <v>204</v>
      </c>
      <c r="L34" s="86" t="s">
        <v>205</v>
      </c>
      <c r="M34" s="86" t="s">
        <v>200</v>
      </c>
    </row>
    <row r="35" spans="1:14">
      <c r="A35" s="129"/>
      <c r="B35" s="171"/>
      <c r="C35" s="85">
        <v>1</v>
      </c>
      <c r="D35" s="89"/>
      <c r="E35" s="85"/>
      <c r="F35" s="85" t="e">
        <f>E35/$D$9</f>
        <v>#DIV/0!</v>
      </c>
      <c r="G35" s="96"/>
      <c r="H35" s="129"/>
      <c r="I35" s="171"/>
      <c r="J35" s="85">
        <v>1</v>
      </c>
      <c r="K35" s="89"/>
      <c r="L35" s="85"/>
      <c r="M35" s="85" t="e">
        <f>L35/$D$9</f>
        <v>#DIV/0!</v>
      </c>
    </row>
    <row r="36" spans="1:14">
      <c r="A36" s="129"/>
      <c r="B36" s="171"/>
      <c r="C36" s="85">
        <v>2</v>
      </c>
      <c r="D36" s="89"/>
      <c r="E36" s="85"/>
      <c r="F36" s="85" t="e">
        <f>E36/$D$9</f>
        <v>#DIV/0!</v>
      </c>
      <c r="G36" s="96"/>
      <c r="H36" s="129"/>
      <c r="I36" s="171"/>
      <c r="J36" s="85">
        <v>2</v>
      </c>
      <c r="K36" s="89"/>
      <c r="L36" s="85"/>
      <c r="M36" s="85" t="e">
        <f>L36/$D$9</f>
        <v>#DIV/0!</v>
      </c>
    </row>
    <row r="37" spans="1:14">
      <c r="A37" s="129"/>
      <c r="B37" s="171"/>
      <c r="C37" s="80">
        <v>3</v>
      </c>
      <c r="D37" s="82"/>
      <c r="E37" s="80"/>
      <c r="F37" s="80" t="e">
        <f>E37/$D$9</f>
        <v>#DIV/0!</v>
      </c>
      <c r="G37" s="96"/>
      <c r="H37" s="129"/>
      <c r="I37" s="171"/>
      <c r="J37" s="80">
        <v>3</v>
      </c>
      <c r="K37" s="82"/>
      <c r="L37" s="80"/>
      <c r="M37" s="80" t="e">
        <f>L37/$D$9</f>
        <v>#DIV/0!</v>
      </c>
    </row>
    <row r="38" spans="1:14">
      <c r="A38" s="129"/>
      <c r="B38" s="171"/>
      <c r="C38"/>
      <c r="E38"/>
      <c r="G38" s="175"/>
      <c r="H38" s="129"/>
      <c r="I38" s="171"/>
    </row>
    <row r="39" spans="1:14">
      <c r="A39" s="129"/>
      <c r="B39" s="171"/>
      <c r="C39" s="130" t="s">
        <v>222</v>
      </c>
      <c r="D39" s="130"/>
      <c r="E39" s="130"/>
      <c r="F39" s="130"/>
      <c r="G39" s="173"/>
      <c r="H39" s="129"/>
      <c r="I39" s="171"/>
      <c r="J39" s="130" t="s">
        <v>222</v>
      </c>
      <c r="K39" s="130"/>
      <c r="L39" s="130"/>
      <c r="M39" s="130"/>
    </row>
    <row r="40" spans="1:14">
      <c r="A40" s="129"/>
      <c r="B40" s="171"/>
      <c r="C40" s="86" t="s">
        <v>203</v>
      </c>
      <c r="D40" s="7" t="s">
        <v>204</v>
      </c>
      <c r="E40" s="86" t="s">
        <v>205</v>
      </c>
      <c r="F40" s="86" t="s">
        <v>200</v>
      </c>
      <c r="G40" s="174"/>
      <c r="H40" s="129"/>
      <c r="I40" s="171"/>
      <c r="J40" s="86" t="s">
        <v>203</v>
      </c>
      <c r="K40" s="7" t="s">
        <v>204</v>
      </c>
      <c r="L40" s="86" t="s">
        <v>205</v>
      </c>
      <c r="M40" s="86" t="s">
        <v>200</v>
      </c>
    </row>
    <row r="41" spans="1:14">
      <c r="A41" s="129"/>
      <c r="B41" s="171"/>
      <c r="C41" s="85">
        <v>1</v>
      </c>
      <c r="D41" s="89"/>
      <c r="E41" s="85"/>
      <c r="F41" s="85" t="e">
        <f>E41/$D$10</f>
        <v>#DIV/0!</v>
      </c>
      <c r="G41" s="96"/>
      <c r="H41" s="129"/>
      <c r="I41" s="171"/>
      <c r="J41" s="85">
        <v>1</v>
      </c>
      <c r="K41" s="89"/>
      <c r="L41" s="85"/>
      <c r="M41" s="85" t="e">
        <f>L41/$D$10</f>
        <v>#DIV/0!</v>
      </c>
    </row>
    <row r="42" spans="1:14">
      <c r="A42" s="129"/>
      <c r="B42" s="171"/>
      <c r="C42" s="85">
        <v>2</v>
      </c>
      <c r="D42" s="89"/>
      <c r="E42" s="85"/>
      <c r="F42" s="85" t="e">
        <f>E42/$D$10</f>
        <v>#DIV/0!</v>
      </c>
      <c r="G42" s="96"/>
      <c r="H42" s="129"/>
      <c r="I42" s="171"/>
      <c r="J42" s="85">
        <v>2</v>
      </c>
      <c r="K42" s="89"/>
      <c r="L42" s="85"/>
      <c r="M42" s="85" t="e">
        <f>L42/$D$10</f>
        <v>#DIV/0!</v>
      </c>
    </row>
    <row r="43" spans="1:14">
      <c r="A43" s="129"/>
      <c r="B43" s="171"/>
      <c r="C43" s="80">
        <v>3</v>
      </c>
      <c r="D43" s="82"/>
      <c r="E43" s="80"/>
      <c r="F43" s="80" t="e">
        <f>E43/$D$10</f>
        <v>#DIV/0!</v>
      </c>
      <c r="G43" s="96"/>
      <c r="H43" s="129"/>
      <c r="I43" s="171"/>
      <c r="J43" s="80">
        <v>3</v>
      </c>
      <c r="K43" s="82"/>
      <c r="L43" s="80"/>
      <c r="M43" s="80" t="e">
        <f>L43/$D$10</f>
        <v>#DIV/0!</v>
      </c>
    </row>
    <row r="44" spans="1:14">
      <c r="A44" s="129"/>
      <c r="B44" s="171"/>
      <c r="C44"/>
      <c r="E44"/>
      <c r="H44" s="129"/>
      <c r="I44" s="171"/>
    </row>
    <row r="45" spans="1:14">
      <c r="A45" s="129"/>
      <c r="B45" s="171"/>
      <c r="C45"/>
      <c r="E45"/>
      <c r="H45" s="129"/>
      <c r="J45" s="7" t="s">
        <v>223</v>
      </c>
      <c r="K45" s="78"/>
      <c r="L45" s="78"/>
      <c r="M45" s="78"/>
      <c r="N45" s="78"/>
    </row>
    <row r="46" spans="1:14">
      <c r="A46" s="129"/>
      <c r="C46"/>
      <c r="E46"/>
      <c r="H46" s="129"/>
    </row>
    <row r="47" spans="1:14">
      <c r="A47" s="129"/>
      <c r="C47" s="191"/>
      <c r="H47" s="129"/>
      <c r="J47" s="83" t="s">
        <v>217</v>
      </c>
      <c r="K47" s="83"/>
      <c r="L47" s="83"/>
      <c r="M47" s="83"/>
      <c r="N47" s="83"/>
    </row>
    <row r="48" spans="1:14" ht="15.95" customHeight="1">
      <c r="A48" s="131"/>
      <c r="C48" s="191"/>
      <c r="H48" s="129"/>
      <c r="J48" s="87" t="s">
        <v>17</v>
      </c>
      <c r="K48" s="86" t="s">
        <v>13</v>
      </c>
      <c r="L48" s="86" t="s">
        <v>22</v>
      </c>
      <c r="M48" s="176" t="s">
        <v>20</v>
      </c>
      <c r="N48" s="176" t="s">
        <v>21</v>
      </c>
    </row>
    <row r="49" spans="8:14">
      <c r="H49" s="129"/>
      <c r="I49" s="191">
        <v>1</v>
      </c>
      <c r="J49" s="81"/>
      <c r="K49" s="191"/>
      <c r="L49" s="88">
        <f>A49+G49</f>
        <v>0</v>
      </c>
      <c r="M49" s="177" t="e">
        <f>A49/L49</f>
        <v>#DIV/0!</v>
      </c>
      <c r="N49" s="177" t="e">
        <f>G49/L49</f>
        <v>#DIV/0!</v>
      </c>
    </row>
    <row r="50" spans="8:14">
      <c r="H50" s="129"/>
      <c r="I50" s="191">
        <v>2</v>
      </c>
      <c r="J50" s="81"/>
      <c r="K50" s="191"/>
      <c r="L50" s="85">
        <f>A50+G50</f>
        <v>0</v>
      </c>
      <c r="M50" s="178" t="e">
        <f>A50/L50</f>
        <v>#DIV/0!</v>
      </c>
      <c r="N50" s="178" t="e">
        <f>G50/L50</f>
        <v>#DIV/0!</v>
      </c>
    </row>
    <row r="51" spans="8:14">
      <c r="H51" s="129"/>
      <c r="I51" s="191">
        <v>3</v>
      </c>
      <c r="J51" s="81"/>
      <c r="K51" s="191"/>
      <c r="L51" s="85">
        <f>A51+G51</f>
        <v>0</v>
      </c>
      <c r="M51" s="178" t="e">
        <f>A51/L51</f>
        <v>#DIV/0!</v>
      </c>
      <c r="N51" s="178" t="e">
        <f>G51/L51</f>
        <v>#DIV/0!</v>
      </c>
    </row>
    <row r="52" spans="8:14">
      <c r="H52" s="129"/>
      <c r="I52" s="191">
        <v>4</v>
      </c>
      <c r="J52" s="81"/>
      <c r="K52" s="191"/>
      <c r="L52" s="85">
        <f>A52+G52</f>
        <v>0</v>
      </c>
      <c r="M52" s="178" t="e">
        <f>A52/L52</f>
        <v>#DIV/0!</v>
      </c>
      <c r="N52" s="178" t="e">
        <f>G52/L52</f>
        <v>#DIV/0!</v>
      </c>
    </row>
    <row r="53" spans="8:14">
      <c r="H53" s="129"/>
      <c r="I53" s="191">
        <v>5</v>
      </c>
      <c r="J53" s="82"/>
      <c r="K53" s="80"/>
      <c r="L53" s="80">
        <f>A53+G53</f>
        <v>0</v>
      </c>
      <c r="M53" s="179" t="e">
        <f>A53/L53</f>
        <v>#DIV/0!</v>
      </c>
      <c r="N53" s="179" t="e">
        <f>G53/L53</f>
        <v>#DIV/0!</v>
      </c>
    </row>
    <row r="54" spans="8:14">
      <c r="H54" s="129"/>
      <c r="J54" s="1" t="s">
        <v>185</v>
      </c>
    </row>
    <row r="55" spans="8:14">
      <c r="H55" s="129"/>
    </row>
  </sheetData>
  <mergeCells count="4">
    <mergeCell ref="A1:F1"/>
    <mergeCell ref="A3:E3"/>
    <mergeCell ref="H1:N1"/>
    <mergeCell ref="H3:L3"/>
  </mergeCells>
  <pageMargins left="0.70866141732283472" right="0.70866141732283472" top="0.54385964912280704" bottom="0.74803149606299213" header="0.31496062992125984" footer="0.31496062992125984"/>
  <pageSetup scale="2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4177-116D-CF4F-B304-3628344F9CAF}">
  <sheetPr>
    <pageSetUpPr fitToPage="1"/>
  </sheetPr>
  <dimension ref="A1:AI69"/>
  <sheetViews>
    <sheetView tabSelected="1" view="pageLayout" topLeftCell="A21" zoomScale="42" zoomScaleNormal="38" zoomScalePageLayoutView="42" workbookViewId="0">
      <selection activeCell="D8" sqref="D8"/>
    </sheetView>
  </sheetViews>
  <sheetFormatPr defaultColWidth="11.5546875" defaultRowHeight="15.95"/>
  <cols>
    <col min="1" max="1" width="21" customWidth="1"/>
    <col min="2" max="2" width="4.88671875" customWidth="1"/>
    <col min="3" max="3" width="36" customWidth="1"/>
    <col min="4" max="4" width="22.33203125" customWidth="1"/>
    <col min="5" max="5" width="39" customWidth="1"/>
    <col min="6" max="6" width="14.33203125" customWidth="1"/>
    <col min="8" max="8" width="1.6640625" customWidth="1"/>
    <col min="9" max="10" width="1.109375" customWidth="1"/>
    <col min="11" max="12" width="0.5546875" customWidth="1"/>
    <col min="13" max="13" width="1.33203125" customWidth="1"/>
    <col min="14" max="14" width="1.109375" customWidth="1"/>
    <col min="15" max="15" width="13.5546875" customWidth="1"/>
    <col min="16" max="16" width="19" customWidth="1"/>
    <col min="17" max="17" width="4.33203125" style="168" customWidth="1"/>
    <col min="18" max="18" width="38" customWidth="1"/>
    <col min="19" max="19" width="23.88671875" customWidth="1"/>
    <col min="20" max="20" width="42.33203125" customWidth="1"/>
    <col min="23" max="23" width="20.88671875" customWidth="1"/>
    <col min="24" max="24" width="6.33203125" style="168" customWidth="1"/>
    <col min="25" max="25" width="30.33203125" customWidth="1"/>
    <col min="26" max="26" width="14.6640625" customWidth="1"/>
    <col min="27" max="27" width="16.44140625" customWidth="1"/>
    <col min="28" max="28" width="17.44140625" customWidth="1"/>
    <col min="29" max="29" width="19.33203125" customWidth="1"/>
    <col min="31" max="31" width="38.5546875" customWidth="1"/>
    <col min="32" max="32" width="16.33203125" customWidth="1"/>
    <col min="33" max="33" width="15" customWidth="1"/>
    <col min="34" max="34" width="17.44140625" customWidth="1"/>
    <col min="35" max="35" width="19.33203125" customWidth="1"/>
  </cols>
  <sheetData>
    <row r="1" spans="1:35" ht="147.94999999999999" customHeight="1">
      <c r="A1" s="175"/>
      <c r="B1" s="207"/>
      <c r="C1" s="207"/>
      <c r="D1" s="207"/>
      <c r="E1" s="207"/>
      <c r="F1" s="207"/>
      <c r="Q1" s="204"/>
      <c r="R1" s="204"/>
      <c r="S1" s="204"/>
      <c r="T1" s="204"/>
      <c r="U1" s="204"/>
      <c r="V1" s="191"/>
      <c r="W1" s="191"/>
      <c r="X1" s="191"/>
      <c r="Y1" s="204"/>
      <c r="Z1" s="204"/>
      <c r="AA1" s="204"/>
      <c r="AB1" s="204"/>
      <c r="AC1" s="204"/>
    </row>
    <row r="2" spans="1:35">
      <c r="A2" s="129"/>
      <c r="B2" s="191"/>
      <c r="C2" s="93"/>
      <c r="Q2" s="191"/>
      <c r="X2" s="191"/>
    </row>
    <row r="3" spans="1:35">
      <c r="A3" s="129"/>
      <c r="B3" s="191"/>
      <c r="C3" s="7" t="s">
        <v>224</v>
      </c>
      <c r="D3" s="7"/>
      <c r="E3" s="7"/>
      <c r="F3" s="7"/>
      <c r="G3" s="7"/>
      <c r="H3" s="7"/>
      <c r="I3" s="7"/>
      <c r="J3" s="7"/>
      <c r="K3" s="78"/>
      <c r="P3" s="180"/>
      <c r="Q3"/>
      <c r="R3" s="7" t="s">
        <v>225</v>
      </c>
      <c r="S3" s="7"/>
      <c r="T3" s="7"/>
      <c r="U3" s="7"/>
      <c r="V3" s="169"/>
      <c r="W3" s="184"/>
      <c r="X3" s="191"/>
      <c r="Y3" s="7" t="s">
        <v>226</v>
      </c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>
      <c r="A4" s="129"/>
      <c r="B4" s="191"/>
      <c r="P4" s="180"/>
      <c r="Q4"/>
      <c r="W4" s="185"/>
      <c r="X4" s="191"/>
    </row>
    <row r="5" spans="1:35">
      <c r="A5" s="129"/>
      <c r="B5" s="191"/>
      <c r="C5" s="83" t="s">
        <v>227</v>
      </c>
      <c r="D5" s="83"/>
      <c r="E5" s="83"/>
      <c r="H5" s="173"/>
      <c r="I5" s="173"/>
      <c r="J5" s="173"/>
      <c r="P5" s="180"/>
      <c r="Q5"/>
      <c r="R5" s="83" t="s">
        <v>228</v>
      </c>
      <c r="S5" s="83"/>
      <c r="T5" s="83"/>
      <c r="W5" s="185"/>
      <c r="X5" s="191"/>
      <c r="Y5" s="83" t="s">
        <v>229</v>
      </c>
      <c r="Z5" s="83"/>
      <c r="AA5" s="83"/>
      <c r="AB5" s="83"/>
      <c r="AC5" s="83"/>
    </row>
    <row r="6" spans="1:35">
      <c r="A6" s="129"/>
      <c r="B6" s="191"/>
      <c r="C6" s="87" t="s">
        <v>17</v>
      </c>
      <c r="D6" s="86" t="s">
        <v>13</v>
      </c>
      <c r="E6" s="86" t="s">
        <v>22</v>
      </c>
      <c r="H6" s="181"/>
      <c r="I6" s="170"/>
      <c r="J6" s="170"/>
      <c r="P6" s="180"/>
      <c r="Q6"/>
      <c r="R6" s="87" t="s">
        <v>17</v>
      </c>
      <c r="S6" s="86" t="s">
        <v>13</v>
      </c>
      <c r="T6" s="86" t="s">
        <v>22</v>
      </c>
      <c r="W6" s="185"/>
      <c r="X6" s="191"/>
      <c r="Y6" s="87" t="s">
        <v>17</v>
      </c>
      <c r="Z6" s="86" t="s">
        <v>13</v>
      </c>
      <c r="AA6" s="86" t="s">
        <v>22</v>
      </c>
      <c r="AB6" s="7" t="s">
        <v>20</v>
      </c>
      <c r="AC6" s="7" t="s">
        <v>21</v>
      </c>
    </row>
    <row r="7" spans="1:35">
      <c r="A7" s="129"/>
      <c r="B7" s="191"/>
      <c r="C7" s="90" t="s">
        <v>230</v>
      </c>
      <c r="D7" s="29" t="s">
        <v>231</v>
      </c>
      <c r="E7" s="91"/>
      <c r="H7" s="182"/>
      <c r="I7" s="183"/>
      <c r="J7" s="96"/>
      <c r="P7" s="180"/>
      <c r="Q7"/>
      <c r="R7" s="90" t="s">
        <v>230</v>
      </c>
      <c r="S7" s="29" t="s">
        <v>231</v>
      </c>
      <c r="T7" s="91"/>
      <c r="W7" s="185"/>
      <c r="X7" s="191"/>
      <c r="Y7" s="90" t="s">
        <v>230</v>
      </c>
      <c r="Z7" s="29" t="s">
        <v>231</v>
      </c>
      <c r="AA7" s="94">
        <f>E7+T7</f>
        <v>0</v>
      </c>
      <c r="AB7" s="98" t="e">
        <f>E7/AA7</f>
        <v>#DIV/0!</v>
      </c>
      <c r="AC7" s="98" t="e">
        <f>T7/AA7</f>
        <v>#DIV/0!</v>
      </c>
    </row>
    <row r="8" spans="1:35">
      <c r="A8" s="129"/>
      <c r="B8" s="191">
        <v>1</v>
      </c>
      <c r="C8" s="81"/>
      <c r="D8" s="191" t="s">
        <v>200</v>
      </c>
      <c r="E8" s="191"/>
      <c r="H8" s="81"/>
      <c r="I8" s="191"/>
      <c r="J8" s="191"/>
      <c r="P8" s="180"/>
      <c r="Q8"/>
      <c r="R8" s="81"/>
      <c r="S8" s="191" t="s">
        <v>200</v>
      </c>
      <c r="T8" s="191"/>
      <c r="W8" s="185"/>
      <c r="X8" s="191">
        <v>1</v>
      </c>
      <c r="Y8" s="81"/>
      <c r="Z8" s="191" t="s">
        <v>200</v>
      </c>
      <c r="AA8" s="96">
        <f>E8+T8</f>
        <v>0</v>
      </c>
      <c r="AB8" s="99" t="e">
        <f>E8/AA8</f>
        <v>#DIV/0!</v>
      </c>
      <c r="AC8" s="99" t="e">
        <f>T8/AA8</f>
        <v>#DIV/0!</v>
      </c>
    </row>
    <row r="9" spans="1:35">
      <c r="A9" s="129"/>
      <c r="B9" s="191">
        <v>2</v>
      </c>
      <c r="C9" s="82"/>
      <c r="D9" s="80" t="s">
        <v>200</v>
      </c>
      <c r="E9" s="80"/>
      <c r="H9" s="81"/>
      <c r="I9" s="191"/>
      <c r="J9" s="191"/>
      <c r="P9" s="180"/>
      <c r="Q9"/>
      <c r="R9" s="82"/>
      <c r="S9" s="80" t="s">
        <v>200</v>
      </c>
      <c r="T9" s="80"/>
      <c r="W9" s="185"/>
      <c r="X9" s="191">
        <v>2</v>
      </c>
      <c r="Y9" s="82"/>
      <c r="Z9" s="80" t="s">
        <v>200</v>
      </c>
      <c r="AA9" s="97">
        <f>E9+T9</f>
        <v>0</v>
      </c>
      <c r="AB9" s="100" t="e">
        <f>E9/AA9</f>
        <v>#DIV/0!</v>
      </c>
      <c r="AC9" s="100" t="e">
        <f>T9/AA9</f>
        <v>#DIV/0!</v>
      </c>
    </row>
    <row r="10" spans="1:35">
      <c r="A10" s="129"/>
      <c r="B10" s="191"/>
      <c r="C10" s="1" t="s">
        <v>185</v>
      </c>
      <c r="I10" s="191"/>
      <c r="P10" s="180"/>
      <c r="Q10"/>
      <c r="R10" s="1" t="s">
        <v>185</v>
      </c>
      <c r="W10" s="185"/>
      <c r="X10" s="191"/>
      <c r="Y10" s="1" t="s">
        <v>185</v>
      </c>
    </row>
    <row r="11" spans="1:35">
      <c r="A11" s="129"/>
      <c r="B11" s="191"/>
      <c r="I11" s="191"/>
      <c r="P11" s="180"/>
      <c r="Q11"/>
      <c r="V11" s="175"/>
      <c r="W11" s="185"/>
      <c r="X11" s="191"/>
    </row>
    <row r="12" spans="1:35">
      <c r="A12" s="129"/>
      <c r="B12" s="191"/>
      <c r="C12" s="83" t="s">
        <v>218</v>
      </c>
      <c r="D12" s="83"/>
      <c r="E12" s="83"/>
      <c r="F12" s="83"/>
      <c r="H12" s="84"/>
      <c r="I12" s="85"/>
      <c r="J12" s="84"/>
      <c r="P12" s="180"/>
      <c r="Q12"/>
      <c r="R12" s="83" t="s">
        <v>218</v>
      </c>
      <c r="S12" s="83"/>
      <c r="T12" s="83"/>
      <c r="U12" s="83"/>
      <c r="V12" s="173"/>
      <c r="W12" s="186"/>
      <c r="X12" s="191"/>
    </row>
    <row r="13" spans="1:35">
      <c r="A13" s="129"/>
      <c r="C13" s="86" t="s">
        <v>203</v>
      </c>
      <c r="D13" s="7" t="s">
        <v>204</v>
      </c>
      <c r="E13" s="86" t="s">
        <v>205</v>
      </c>
      <c r="F13" s="86" t="s">
        <v>200</v>
      </c>
      <c r="H13" s="78"/>
      <c r="I13" s="80"/>
      <c r="J13" s="78"/>
      <c r="P13" s="180"/>
      <c r="Q13"/>
      <c r="R13" s="86" t="s">
        <v>203</v>
      </c>
      <c r="S13" s="7" t="s">
        <v>204</v>
      </c>
      <c r="T13" s="86" t="s">
        <v>205</v>
      </c>
      <c r="U13" s="86" t="s">
        <v>200</v>
      </c>
      <c r="V13" s="174"/>
      <c r="W13" s="187"/>
      <c r="X13" s="191"/>
    </row>
    <row r="14" spans="1:35">
      <c r="A14" s="129"/>
      <c r="C14" s="85">
        <v>1</v>
      </c>
      <c r="D14" s="89"/>
      <c r="E14" s="85"/>
      <c r="F14" s="88" t="e">
        <f>E14/$E$8</f>
        <v>#DIV/0!</v>
      </c>
      <c r="H14" s="1"/>
      <c r="P14" s="180"/>
      <c r="Q14"/>
      <c r="R14" s="85">
        <v>1</v>
      </c>
      <c r="S14" s="89"/>
      <c r="T14" s="85"/>
      <c r="U14" s="85" t="e">
        <f>T14/$T$8</f>
        <v>#DIV/0!</v>
      </c>
      <c r="V14" s="96"/>
      <c r="W14" s="188"/>
      <c r="X14" s="191"/>
    </row>
    <row r="15" spans="1:35">
      <c r="A15" s="129"/>
      <c r="C15" s="85">
        <v>2</v>
      </c>
      <c r="D15" s="89"/>
      <c r="E15" s="85"/>
      <c r="F15" s="85" t="e">
        <f>E15/$E$8</f>
        <v>#DIV/0!</v>
      </c>
      <c r="P15" s="180"/>
      <c r="Q15"/>
      <c r="R15" s="85">
        <v>2</v>
      </c>
      <c r="S15" s="89"/>
      <c r="T15" s="85"/>
      <c r="U15" s="85" t="e">
        <f>T15/$T$8</f>
        <v>#DIV/0!</v>
      </c>
      <c r="V15" s="96"/>
      <c r="W15" s="188"/>
      <c r="X15" s="191"/>
    </row>
    <row r="16" spans="1:35">
      <c r="A16" s="129"/>
      <c r="C16" s="80">
        <v>3</v>
      </c>
      <c r="D16" s="82"/>
      <c r="E16" s="80"/>
      <c r="F16" s="80" t="e">
        <f>E16/$E$8</f>
        <v>#DIV/0!</v>
      </c>
      <c r="P16" s="180"/>
      <c r="Q16"/>
      <c r="R16" s="80">
        <v>3</v>
      </c>
      <c r="S16" s="82"/>
      <c r="T16" s="80"/>
      <c r="U16" s="80" t="e">
        <f>T16/$T$8</f>
        <v>#DIV/0!</v>
      </c>
      <c r="V16" s="96"/>
      <c r="W16" s="188"/>
      <c r="X16" s="191"/>
    </row>
    <row r="17" spans="1:29">
      <c r="A17" s="129"/>
      <c r="P17" s="180"/>
      <c r="Q17"/>
      <c r="V17" s="175"/>
      <c r="W17" s="185"/>
      <c r="X17" s="191"/>
      <c r="Y17" s="83" t="s">
        <v>232</v>
      </c>
      <c r="Z17" s="83"/>
      <c r="AA17" s="83"/>
      <c r="AB17" s="83"/>
      <c r="AC17" s="83"/>
    </row>
    <row r="18" spans="1:29">
      <c r="A18" s="129"/>
      <c r="C18" s="83" t="s">
        <v>219</v>
      </c>
      <c r="D18" s="83"/>
      <c r="E18" s="83"/>
      <c r="F18" s="83"/>
      <c r="P18" s="180"/>
      <c r="Q18"/>
      <c r="R18" s="83" t="s">
        <v>219</v>
      </c>
      <c r="S18" s="83"/>
      <c r="T18" s="83"/>
      <c r="U18" s="83"/>
      <c r="V18" s="173"/>
      <c r="W18" s="186"/>
      <c r="X18" s="191"/>
      <c r="Y18" s="87" t="s">
        <v>17</v>
      </c>
      <c r="Z18" s="86" t="s">
        <v>13</v>
      </c>
      <c r="AA18" s="86" t="s">
        <v>22</v>
      </c>
      <c r="AB18" s="7" t="s">
        <v>20</v>
      </c>
      <c r="AC18" s="7" t="s">
        <v>21</v>
      </c>
    </row>
    <row r="19" spans="1:29">
      <c r="A19" s="129"/>
      <c r="C19" s="86" t="s">
        <v>203</v>
      </c>
      <c r="D19" s="7" t="s">
        <v>204</v>
      </c>
      <c r="E19" s="86" t="s">
        <v>205</v>
      </c>
      <c r="F19" s="86" t="s">
        <v>200</v>
      </c>
      <c r="P19" s="180"/>
      <c r="Q19"/>
      <c r="R19" s="86" t="s">
        <v>203</v>
      </c>
      <c r="S19" s="7" t="s">
        <v>204</v>
      </c>
      <c r="T19" s="86" t="s">
        <v>205</v>
      </c>
      <c r="U19" s="86" t="s">
        <v>200</v>
      </c>
      <c r="V19" s="174"/>
      <c r="W19" s="187"/>
      <c r="X19" s="191"/>
      <c r="Y19" s="101" t="s">
        <v>233</v>
      </c>
      <c r="Z19" s="102" t="s">
        <v>234</v>
      </c>
      <c r="AA19" s="95">
        <f t="shared" ref="AA19:AA25" si="0">J7+T26</f>
        <v>0</v>
      </c>
      <c r="AB19" s="103" t="e">
        <f t="shared" ref="AB19:AB25" si="1">J7/AA19</f>
        <v>#DIV/0!</v>
      </c>
      <c r="AC19" s="103" t="e">
        <f t="shared" ref="AC19:AC25" si="2">T26/AA19</f>
        <v>#DIV/0!</v>
      </c>
    </row>
    <row r="20" spans="1:29">
      <c r="A20" s="129"/>
      <c r="C20" s="85">
        <v>1</v>
      </c>
      <c r="D20" s="89"/>
      <c r="E20" s="85"/>
      <c r="F20" s="88" t="e">
        <f>E20/$E$9</f>
        <v>#DIV/0!</v>
      </c>
      <c r="P20" s="180"/>
      <c r="Q20"/>
      <c r="R20" s="85">
        <v>1</v>
      </c>
      <c r="S20" s="89"/>
      <c r="T20" s="85"/>
      <c r="U20" s="85" t="e">
        <f>T20/$T$9</f>
        <v>#DIV/0!</v>
      </c>
      <c r="V20" s="96"/>
      <c r="W20" s="188"/>
      <c r="X20" s="191">
        <v>1</v>
      </c>
      <c r="Y20" s="84"/>
      <c r="Z20" s="84"/>
      <c r="AA20" s="96">
        <f t="shared" si="0"/>
        <v>0</v>
      </c>
      <c r="AB20" s="84" t="e">
        <f t="shared" si="1"/>
        <v>#DIV/0!</v>
      </c>
      <c r="AC20" s="84" t="e">
        <f t="shared" si="2"/>
        <v>#DIV/0!</v>
      </c>
    </row>
    <row r="21" spans="1:29">
      <c r="A21" s="129"/>
      <c r="C21" s="85">
        <v>2</v>
      </c>
      <c r="D21" s="89"/>
      <c r="E21" s="85"/>
      <c r="F21" s="85" t="e">
        <f>E21/$E$9</f>
        <v>#DIV/0!</v>
      </c>
      <c r="P21" s="180"/>
      <c r="Q21"/>
      <c r="R21" s="85">
        <v>2</v>
      </c>
      <c r="S21" s="89"/>
      <c r="T21" s="85"/>
      <c r="U21" s="85" t="e">
        <f>T21/$T$9</f>
        <v>#DIV/0!</v>
      </c>
      <c r="V21" s="96"/>
      <c r="W21" s="188"/>
      <c r="X21" s="191">
        <v>2</v>
      </c>
      <c r="Y21" s="84"/>
      <c r="Z21" s="84"/>
      <c r="AA21" s="96">
        <f t="shared" si="0"/>
        <v>0</v>
      </c>
      <c r="AB21" s="84" t="e">
        <f t="shared" si="1"/>
        <v>#DIV/0!</v>
      </c>
      <c r="AC21" s="84" t="e">
        <f t="shared" si="2"/>
        <v>#DIV/0!</v>
      </c>
    </row>
    <row r="22" spans="1:29">
      <c r="A22" s="129"/>
      <c r="C22" s="80">
        <v>3</v>
      </c>
      <c r="D22" s="82"/>
      <c r="E22" s="80"/>
      <c r="F22" s="80" t="e">
        <f>E22/$E$9</f>
        <v>#DIV/0!</v>
      </c>
      <c r="P22" s="180"/>
      <c r="Q22"/>
      <c r="R22" s="80">
        <v>3</v>
      </c>
      <c r="S22" s="82"/>
      <c r="T22" s="80"/>
      <c r="U22" s="80" t="e">
        <f>T22/$T$9</f>
        <v>#DIV/0!</v>
      </c>
      <c r="V22" s="96"/>
      <c r="W22" s="188"/>
      <c r="X22" s="191">
        <v>3</v>
      </c>
      <c r="Y22" s="89"/>
      <c r="Z22" s="85"/>
      <c r="AA22" s="96">
        <f t="shared" si="0"/>
        <v>0</v>
      </c>
      <c r="AB22" s="84" t="e">
        <f t="shared" si="1"/>
        <v>#DIV/0!</v>
      </c>
      <c r="AC22" s="84" t="e">
        <f t="shared" si="2"/>
        <v>#DIV/0!</v>
      </c>
    </row>
    <row r="23" spans="1:29">
      <c r="A23" s="129"/>
      <c r="C23" s="83" t="s">
        <v>235</v>
      </c>
      <c r="D23" s="83"/>
      <c r="E23" s="83"/>
      <c r="Q23" s="191"/>
      <c r="V23" s="175"/>
      <c r="W23" s="185"/>
      <c r="X23" s="191">
        <v>4</v>
      </c>
      <c r="Y23" s="89"/>
      <c r="Z23" s="85"/>
      <c r="AA23" s="96">
        <f t="shared" si="0"/>
        <v>0</v>
      </c>
      <c r="AB23" s="84" t="e">
        <f t="shared" si="1"/>
        <v>#DIV/0!</v>
      </c>
      <c r="AC23" s="84" t="e">
        <f t="shared" si="2"/>
        <v>#DIV/0!</v>
      </c>
    </row>
    <row r="24" spans="1:29">
      <c r="A24" s="129"/>
      <c r="C24" s="87" t="s">
        <v>17</v>
      </c>
      <c r="D24" s="86" t="s">
        <v>13</v>
      </c>
      <c r="E24" s="86" t="s">
        <v>22</v>
      </c>
      <c r="P24" s="180"/>
      <c r="Q24" s="191"/>
      <c r="R24" s="83" t="s">
        <v>236</v>
      </c>
      <c r="S24" s="83"/>
      <c r="T24" s="83"/>
      <c r="V24" s="175"/>
      <c r="W24" s="185"/>
      <c r="X24" s="191">
        <v>5</v>
      </c>
      <c r="Y24" s="89"/>
      <c r="Z24" s="85"/>
      <c r="AA24" s="96">
        <f t="shared" si="0"/>
        <v>0</v>
      </c>
      <c r="AB24" s="84" t="e">
        <f t="shared" si="1"/>
        <v>#DIV/0!</v>
      </c>
      <c r="AC24" s="84" t="e">
        <f t="shared" si="2"/>
        <v>#DIV/0!</v>
      </c>
    </row>
    <row r="25" spans="1:29">
      <c r="A25" s="129"/>
      <c r="C25" s="90" t="s">
        <v>233</v>
      </c>
      <c r="D25" s="29" t="s">
        <v>234</v>
      </c>
      <c r="E25" s="91"/>
      <c r="P25" s="180"/>
      <c r="Q25" s="191"/>
      <c r="R25" s="87" t="s">
        <v>17</v>
      </c>
      <c r="S25" s="86" t="s">
        <v>13</v>
      </c>
      <c r="T25" s="86" t="s">
        <v>22</v>
      </c>
      <c r="V25" s="175"/>
      <c r="W25" s="185"/>
      <c r="X25" s="191">
        <v>6</v>
      </c>
      <c r="Y25" s="82"/>
      <c r="Z25" s="80"/>
      <c r="AA25" s="97">
        <f t="shared" si="0"/>
        <v>0</v>
      </c>
      <c r="AB25" s="78" t="e">
        <f t="shared" si="1"/>
        <v>#DIV/0!</v>
      </c>
      <c r="AC25" s="78" t="e">
        <f t="shared" si="2"/>
        <v>#DIV/0!</v>
      </c>
    </row>
    <row r="26" spans="1:29">
      <c r="A26" s="129"/>
      <c r="B26">
        <v>1</v>
      </c>
      <c r="C26" s="81"/>
      <c r="D26" s="191" t="s">
        <v>200</v>
      </c>
      <c r="E26" s="191"/>
      <c r="P26" s="180"/>
      <c r="Q26" s="191"/>
      <c r="R26" s="90" t="s">
        <v>233</v>
      </c>
      <c r="S26" s="29" t="s">
        <v>234</v>
      </c>
      <c r="T26" s="91"/>
      <c r="V26" s="175"/>
      <c r="W26" s="185"/>
      <c r="X26" s="191"/>
      <c r="Y26" s="1" t="s">
        <v>185</v>
      </c>
    </row>
    <row r="27" spans="1:29">
      <c r="A27" s="129"/>
      <c r="B27">
        <v>2</v>
      </c>
      <c r="C27" s="81"/>
      <c r="D27" s="191" t="s">
        <v>200</v>
      </c>
      <c r="E27" s="191"/>
      <c r="P27" s="180"/>
      <c r="Q27" s="191">
        <v>1</v>
      </c>
      <c r="R27" s="81"/>
      <c r="S27" s="191" t="s">
        <v>200</v>
      </c>
      <c r="T27" s="191"/>
      <c r="V27" s="175"/>
      <c r="W27" s="185"/>
      <c r="X27" s="191"/>
    </row>
    <row r="28" spans="1:29">
      <c r="A28" s="129"/>
      <c r="B28">
        <v>3</v>
      </c>
      <c r="D28" s="191" t="s">
        <v>200</v>
      </c>
      <c r="P28" s="180"/>
      <c r="Q28" s="191">
        <v>2</v>
      </c>
      <c r="R28" s="81"/>
      <c r="S28" s="191" t="s">
        <v>200</v>
      </c>
      <c r="T28" s="191"/>
      <c r="V28" s="175"/>
      <c r="W28" s="185"/>
      <c r="X28" s="191"/>
    </row>
    <row r="29" spans="1:29">
      <c r="A29" s="129"/>
      <c r="B29">
        <v>4</v>
      </c>
      <c r="D29" s="191" t="s">
        <v>200</v>
      </c>
      <c r="P29" s="180"/>
      <c r="Q29" s="191">
        <v>3</v>
      </c>
      <c r="S29" s="191" t="s">
        <v>200</v>
      </c>
      <c r="V29" s="175"/>
      <c r="W29" s="185"/>
      <c r="X29" s="191"/>
    </row>
    <row r="30" spans="1:29">
      <c r="A30" s="129"/>
      <c r="B30">
        <v>5</v>
      </c>
      <c r="C30" s="84"/>
      <c r="D30" s="85" t="s">
        <v>200</v>
      </c>
      <c r="E30" s="84"/>
      <c r="P30" s="180"/>
      <c r="Q30" s="191">
        <v>4</v>
      </c>
      <c r="S30" s="191" t="s">
        <v>200</v>
      </c>
      <c r="V30" s="175"/>
      <c r="W30" s="185"/>
      <c r="X30" s="191"/>
    </row>
    <row r="31" spans="1:29">
      <c r="A31" s="129"/>
      <c r="B31">
        <v>6</v>
      </c>
      <c r="C31" s="78"/>
      <c r="D31" s="80" t="s">
        <v>200</v>
      </c>
      <c r="E31" s="78"/>
      <c r="P31" s="180"/>
      <c r="Q31" s="191">
        <v>5</v>
      </c>
      <c r="R31" s="84"/>
      <c r="S31" s="85" t="s">
        <v>200</v>
      </c>
      <c r="T31" s="84"/>
      <c r="V31" s="175"/>
      <c r="W31" s="185"/>
      <c r="X31" s="191"/>
    </row>
    <row r="32" spans="1:29">
      <c r="A32" s="129"/>
      <c r="C32" s="1" t="s">
        <v>185</v>
      </c>
      <c r="P32" s="180"/>
      <c r="Q32" s="191">
        <v>6</v>
      </c>
      <c r="R32" s="78"/>
      <c r="S32" s="80" t="s">
        <v>200</v>
      </c>
      <c r="T32" s="78"/>
      <c r="V32" s="175"/>
      <c r="W32" s="185"/>
      <c r="X32" s="191"/>
    </row>
    <row r="33" spans="1:23">
      <c r="A33" s="175"/>
      <c r="P33" s="180"/>
      <c r="Q33" s="191"/>
      <c r="R33" s="1" t="s">
        <v>185</v>
      </c>
      <c r="V33" s="175"/>
      <c r="W33" s="185"/>
    </row>
    <row r="34" spans="1:23">
      <c r="A34" s="129"/>
      <c r="C34" s="83" t="s">
        <v>218</v>
      </c>
      <c r="D34" s="83"/>
      <c r="E34" s="83"/>
      <c r="F34" s="83"/>
      <c r="P34" s="180"/>
      <c r="Q34" s="191"/>
      <c r="V34" s="175"/>
      <c r="W34" s="185"/>
    </row>
    <row r="35" spans="1:23">
      <c r="A35" s="129"/>
      <c r="C35" s="86" t="s">
        <v>203</v>
      </c>
      <c r="D35" s="7" t="s">
        <v>204</v>
      </c>
      <c r="E35" s="86" t="s">
        <v>205</v>
      </c>
      <c r="F35" s="86" t="s">
        <v>200</v>
      </c>
      <c r="P35" s="180"/>
      <c r="Q35" s="191"/>
      <c r="R35" s="83" t="s">
        <v>218</v>
      </c>
      <c r="S35" s="83"/>
      <c r="T35" s="83"/>
      <c r="U35" s="83"/>
      <c r="V35" s="173"/>
      <c r="W35" s="186"/>
    </row>
    <row r="36" spans="1:23">
      <c r="A36" s="129"/>
      <c r="C36" s="85">
        <v>1</v>
      </c>
      <c r="D36" s="89"/>
      <c r="E36" s="85"/>
      <c r="F36" s="88" t="e">
        <f>E36/$J$8</f>
        <v>#DIV/0!</v>
      </c>
      <c r="P36" s="180"/>
      <c r="Q36" s="191"/>
      <c r="R36" s="86" t="s">
        <v>203</v>
      </c>
      <c r="S36" s="7" t="s">
        <v>204</v>
      </c>
      <c r="T36" s="86" t="s">
        <v>205</v>
      </c>
      <c r="U36" s="86" t="s">
        <v>200</v>
      </c>
      <c r="V36" s="174"/>
      <c r="W36" s="187"/>
    </row>
    <row r="37" spans="1:23">
      <c r="A37" s="129"/>
      <c r="C37" s="85">
        <v>2</v>
      </c>
      <c r="D37" s="89"/>
      <c r="E37" s="85"/>
      <c r="F37" s="85" t="e">
        <f>E37/$J$8</f>
        <v>#DIV/0!</v>
      </c>
      <c r="P37" s="180"/>
      <c r="Q37" s="191"/>
      <c r="R37" s="85">
        <v>1</v>
      </c>
      <c r="S37" s="89"/>
      <c r="T37" s="85"/>
      <c r="U37" s="85" t="e">
        <f>T37/$T$27</f>
        <v>#DIV/0!</v>
      </c>
      <c r="V37" s="96"/>
      <c r="W37" s="188"/>
    </row>
    <row r="38" spans="1:23">
      <c r="A38" s="129"/>
      <c r="C38" s="80">
        <v>3</v>
      </c>
      <c r="D38" s="82"/>
      <c r="E38" s="80"/>
      <c r="F38" s="80" t="e">
        <f>E38/$J$8</f>
        <v>#DIV/0!</v>
      </c>
      <c r="P38" s="180"/>
      <c r="Q38" s="191"/>
      <c r="R38" s="85">
        <v>2</v>
      </c>
      <c r="S38" s="89"/>
      <c r="T38" s="85"/>
      <c r="U38" s="85" t="e">
        <f>T38/$T$27</f>
        <v>#DIV/0!</v>
      </c>
      <c r="V38" s="96"/>
      <c r="W38" s="188"/>
    </row>
    <row r="39" spans="1:23">
      <c r="A39" s="129"/>
      <c r="P39" s="180"/>
      <c r="Q39" s="191"/>
      <c r="R39" s="80">
        <v>3</v>
      </c>
      <c r="S39" s="82"/>
      <c r="T39" s="80"/>
      <c r="U39" s="80" t="e">
        <f>T39/$T$27</f>
        <v>#DIV/0!</v>
      </c>
      <c r="V39" s="96"/>
      <c r="W39" s="188"/>
    </row>
    <row r="40" spans="1:23">
      <c r="A40" s="129"/>
      <c r="C40" s="83" t="s">
        <v>219</v>
      </c>
      <c r="D40" s="83"/>
      <c r="E40" s="83"/>
      <c r="F40" s="83"/>
      <c r="P40" s="180"/>
      <c r="Q40" s="191"/>
      <c r="V40" s="175"/>
      <c r="W40" s="185"/>
    </row>
    <row r="41" spans="1:23">
      <c r="A41" s="129"/>
      <c r="C41" s="86" t="s">
        <v>203</v>
      </c>
      <c r="D41" s="7" t="s">
        <v>204</v>
      </c>
      <c r="E41" s="86" t="s">
        <v>205</v>
      </c>
      <c r="F41" s="86" t="s">
        <v>200</v>
      </c>
      <c r="P41" s="180"/>
      <c r="Q41" s="191"/>
      <c r="R41" s="83" t="s">
        <v>219</v>
      </c>
      <c r="S41" s="83"/>
      <c r="T41" s="83"/>
      <c r="U41" s="83"/>
      <c r="V41" s="173"/>
      <c r="W41" s="186"/>
    </row>
    <row r="42" spans="1:23">
      <c r="A42" s="129"/>
      <c r="C42" s="85">
        <v>1</v>
      </c>
      <c r="D42" s="89"/>
      <c r="E42" s="85"/>
      <c r="F42" s="88" t="e">
        <f>E42/$J$9</f>
        <v>#DIV/0!</v>
      </c>
      <c r="P42" s="180"/>
      <c r="Q42" s="191"/>
      <c r="R42" s="86" t="s">
        <v>203</v>
      </c>
      <c r="S42" s="7" t="s">
        <v>204</v>
      </c>
      <c r="T42" s="86" t="s">
        <v>205</v>
      </c>
      <c r="U42" s="86" t="s">
        <v>200</v>
      </c>
      <c r="V42" s="174"/>
      <c r="W42" s="187"/>
    </row>
    <row r="43" spans="1:23">
      <c r="A43" s="129"/>
      <c r="C43" s="85">
        <v>2</v>
      </c>
      <c r="D43" s="89"/>
      <c r="E43" s="85"/>
      <c r="F43" s="85" t="e">
        <f>E43/$J$9</f>
        <v>#DIV/0!</v>
      </c>
      <c r="P43" s="180"/>
      <c r="Q43" s="191"/>
      <c r="R43" s="85">
        <v>1</v>
      </c>
      <c r="S43" s="89"/>
      <c r="T43" s="85"/>
      <c r="U43" s="85" t="e">
        <f>T43/$T$28</f>
        <v>#DIV/0!</v>
      </c>
      <c r="V43" s="96"/>
      <c r="W43" s="188"/>
    </row>
    <row r="44" spans="1:23">
      <c r="A44" s="129"/>
      <c r="C44" s="80">
        <v>3</v>
      </c>
      <c r="D44" s="82"/>
      <c r="E44" s="80"/>
      <c r="F44" s="80" t="e">
        <f>E44/$J$9</f>
        <v>#DIV/0!</v>
      </c>
      <c r="P44" s="180"/>
      <c r="Q44" s="191"/>
      <c r="R44" s="85">
        <v>2</v>
      </c>
      <c r="S44" s="89"/>
      <c r="T44" s="85"/>
      <c r="U44" s="85" t="e">
        <f>T44/$T$28</f>
        <v>#DIV/0!</v>
      </c>
      <c r="V44" s="96"/>
      <c r="W44" s="188"/>
    </row>
    <row r="45" spans="1:23">
      <c r="A45" s="129"/>
      <c r="P45" s="180"/>
      <c r="Q45" s="191"/>
      <c r="R45" s="80">
        <v>3</v>
      </c>
      <c r="S45" s="82"/>
      <c r="T45" s="80"/>
      <c r="U45" s="80" t="e">
        <f>T45/$T$28</f>
        <v>#DIV/0!</v>
      </c>
      <c r="V45" s="96"/>
      <c r="W45" s="188"/>
    </row>
    <row r="46" spans="1:23">
      <c r="A46" s="129"/>
      <c r="C46" s="83" t="s">
        <v>220</v>
      </c>
      <c r="D46" s="83"/>
      <c r="E46" s="83"/>
      <c r="F46" s="83"/>
      <c r="P46" s="180"/>
      <c r="Q46" s="191"/>
      <c r="V46" s="175"/>
      <c r="W46" s="185"/>
    </row>
    <row r="47" spans="1:23">
      <c r="A47" s="129"/>
      <c r="C47" s="86" t="s">
        <v>203</v>
      </c>
      <c r="D47" s="7" t="s">
        <v>204</v>
      </c>
      <c r="E47" s="86" t="s">
        <v>205</v>
      </c>
      <c r="F47" s="86" t="s">
        <v>200</v>
      </c>
      <c r="P47" s="180"/>
      <c r="Q47" s="191"/>
      <c r="R47" s="83" t="s">
        <v>220</v>
      </c>
      <c r="S47" s="83"/>
      <c r="T47" s="83"/>
      <c r="U47" s="83"/>
      <c r="V47" s="173"/>
      <c r="W47" s="186"/>
    </row>
    <row r="48" spans="1:23">
      <c r="A48" s="129"/>
      <c r="C48" s="85">
        <v>1</v>
      </c>
      <c r="D48" s="89"/>
      <c r="E48" s="85"/>
      <c r="F48" s="88" t="e">
        <f>E48/$J$10</f>
        <v>#DIV/0!</v>
      </c>
      <c r="P48" s="180"/>
      <c r="Q48" s="191"/>
      <c r="R48" s="86" t="s">
        <v>203</v>
      </c>
      <c r="S48" s="7" t="s">
        <v>204</v>
      </c>
      <c r="T48" s="86" t="s">
        <v>205</v>
      </c>
      <c r="U48" s="86" t="s">
        <v>200</v>
      </c>
      <c r="V48" s="174"/>
      <c r="W48" s="187"/>
    </row>
    <row r="49" spans="1:23">
      <c r="A49" s="129"/>
      <c r="C49" s="85">
        <v>2</v>
      </c>
      <c r="D49" s="89"/>
      <c r="E49" s="85"/>
      <c r="F49" s="85" t="e">
        <f>E49/$J$10</f>
        <v>#DIV/0!</v>
      </c>
      <c r="P49" s="180"/>
      <c r="Q49" s="191"/>
      <c r="R49" s="85">
        <v>1</v>
      </c>
      <c r="S49" s="89"/>
      <c r="T49" s="85"/>
      <c r="U49" s="85" t="e">
        <f>T49/$T$29</f>
        <v>#DIV/0!</v>
      </c>
      <c r="V49" s="96"/>
      <c r="W49" s="188"/>
    </row>
    <row r="50" spans="1:23">
      <c r="A50" s="129"/>
      <c r="C50" s="80">
        <v>3</v>
      </c>
      <c r="D50" s="82"/>
      <c r="E50" s="80"/>
      <c r="F50" s="80" t="e">
        <f>E50/$J$10</f>
        <v>#DIV/0!</v>
      </c>
      <c r="P50" s="180"/>
      <c r="Q50" s="191"/>
      <c r="R50" s="85">
        <v>2</v>
      </c>
      <c r="S50" s="89"/>
      <c r="T50" s="85"/>
      <c r="U50" s="85" t="e">
        <f>T50/$T$29</f>
        <v>#DIV/0!</v>
      </c>
      <c r="V50" s="96"/>
      <c r="W50" s="188"/>
    </row>
    <row r="51" spans="1:23">
      <c r="A51" s="129"/>
      <c r="P51" s="180"/>
      <c r="Q51" s="191"/>
      <c r="R51" s="80">
        <v>3</v>
      </c>
      <c r="S51" s="82"/>
      <c r="T51" s="80"/>
      <c r="U51" s="80" t="e">
        <f>T51/$T$29</f>
        <v>#DIV/0!</v>
      </c>
      <c r="V51" s="96"/>
      <c r="W51" s="188"/>
    </row>
    <row r="52" spans="1:23">
      <c r="A52" s="129"/>
      <c r="C52" s="83" t="s">
        <v>221</v>
      </c>
      <c r="D52" s="83"/>
      <c r="E52" s="83"/>
      <c r="F52" s="83"/>
      <c r="P52" s="180"/>
      <c r="Q52" s="191"/>
      <c r="V52" s="175"/>
      <c r="W52" s="185"/>
    </row>
    <row r="53" spans="1:23">
      <c r="A53" s="129"/>
      <c r="C53" s="86" t="s">
        <v>203</v>
      </c>
      <c r="D53" s="7" t="s">
        <v>204</v>
      </c>
      <c r="E53" s="86" t="s">
        <v>205</v>
      </c>
      <c r="F53" s="86" t="s">
        <v>200</v>
      </c>
      <c r="P53" s="180"/>
      <c r="Q53" s="191"/>
      <c r="R53" s="83" t="s">
        <v>221</v>
      </c>
      <c r="S53" s="83"/>
      <c r="T53" s="83"/>
      <c r="U53" s="83"/>
      <c r="V53" s="173"/>
      <c r="W53" s="186"/>
    </row>
    <row r="54" spans="1:23">
      <c r="A54" s="129"/>
      <c r="C54" s="85">
        <v>1</v>
      </c>
      <c r="D54" s="89"/>
      <c r="E54" s="85"/>
      <c r="F54" s="88" t="e">
        <f>E54/$J$11</f>
        <v>#DIV/0!</v>
      </c>
      <c r="P54" s="180"/>
      <c r="Q54" s="191"/>
      <c r="R54" s="86" t="s">
        <v>203</v>
      </c>
      <c r="S54" s="7" t="s">
        <v>204</v>
      </c>
      <c r="T54" s="86" t="s">
        <v>205</v>
      </c>
      <c r="U54" s="86" t="s">
        <v>200</v>
      </c>
      <c r="V54" s="174"/>
      <c r="W54" s="187"/>
    </row>
    <row r="55" spans="1:23">
      <c r="A55" s="129"/>
      <c r="C55" s="85">
        <v>2</v>
      </c>
      <c r="D55" s="89"/>
      <c r="E55" s="85"/>
      <c r="F55" s="85" t="e">
        <f>E55/$J$11</f>
        <v>#DIV/0!</v>
      </c>
      <c r="P55" s="180"/>
      <c r="Q55" s="191"/>
      <c r="R55" s="85">
        <v>1</v>
      </c>
      <c r="S55" s="89"/>
      <c r="T55" s="85"/>
      <c r="U55" s="85" t="e">
        <f>T55/$T$30</f>
        <v>#DIV/0!</v>
      </c>
      <c r="V55" s="96"/>
      <c r="W55" s="188"/>
    </row>
    <row r="56" spans="1:23">
      <c r="A56" s="129"/>
      <c r="C56" s="80">
        <v>3</v>
      </c>
      <c r="D56" s="82"/>
      <c r="E56" s="80"/>
      <c r="F56" s="80" t="e">
        <f>E56/$J$11</f>
        <v>#DIV/0!</v>
      </c>
      <c r="P56" s="180"/>
      <c r="Q56" s="191"/>
      <c r="R56" s="85">
        <v>2</v>
      </c>
      <c r="S56" s="89"/>
      <c r="T56" s="85"/>
      <c r="U56" s="85" t="e">
        <f>T56/$T$30</f>
        <v>#DIV/0!</v>
      </c>
      <c r="V56" s="96"/>
      <c r="W56" s="188"/>
    </row>
    <row r="57" spans="1:23">
      <c r="A57" s="129"/>
      <c r="P57" s="180"/>
      <c r="Q57" s="191"/>
      <c r="R57" s="80">
        <v>3</v>
      </c>
      <c r="S57" s="82"/>
      <c r="T57" s="80"/>
      <c r="U57" s="80" t="e">
        <f>T57/$T$30</f>
        <v>#DIV/0!</v>
      </c>
      <c r="V57" s="96"/>
      <c r="W57" s="188"/>
    </row>
    <row r="58" spans="1:23">
      <c r="A58" s="129"/>
      <c r="C58" s="83" t="s">
        <v>222</v>
      </c>
      <c r="D58" s="83"/>
      <c r="E58" s="83"/>
      <c r="F58" s="83"/>
      <c r="P58" s="180"/>
      <c r="Q58" s="191"/>
      <c r="V58" s="175"/>
      <c r="W58" s="185"/>
    </row>
    <row r="59" spans="1:23">
      <c r="A59" s="129"/>
      <c r="C59" s="86" t="s">
        <v>203</v>
      </c>
      <c r="D59" s="7" t="s">
        <v>204</v>
      </c>
      <c r="E59" s="86" t="s">
        <v>205</v>
      </c>
      <c r="F59" s="86" t="s">
        <v>200</v>
      </c>
      <c r="P59" s="180"/>
      <c r="Q59" s="191"/>
      <c r="R59" s="83" t="s">
        <v>222</v>
      </c>
      <c r="S59" s="83"/>
      <c r="T59" s="83"/>
      <c r="U59" s="83"/>
      <c r="V59" s="173"/>
      <c r="W59" s="186"/>
    </row>
    <row r="60" spans="1:23">
      <c r="A60" s="129"/>
      <c r="C60" s="85">
        <v>1</v>
      </c>
      <c r="D60" s="89"/>
      <c r="E60" s="85"/>
      <c r="F60" s="88" t="e">
        <f>E60/$J$12</f>
        <v>#DIV/0!</v>
      </c>
      <c r="P60" s="180"/>
      <c r="Q60" s="191"/>
      <c r="R60" s="86" t="s">
        <v>203</v>
      </c>
      <c r="S60" s="7" t="s">
        <v>204</v>
      </c>
      <c r="T60" s="86" t="s">
        <v>205</v>
      </c>
      <c r="U60" s="86" t="s">
        <v>200</v>
      </c>
      <c r="V60" s="174"/>
      <c r="W60" s="187"/>
    </row>
    <row r="61" spans="1:23">
      <c r="A61" s="129"/>
      <c r="C61" s="85">
        <v>2</v>
      </c>
      <c r="D61" s="89"/>
      <c r="E61" s="85"/>
      <c r="F61" s="85" t="e">
        <f>E61/$J$12</f>
        <v>#DIV/0!</v>
      </c>
      <c r="P61" s="180"/>
      <c r="Q61" s="191"/>
      <c r="R61" s="85">
        <v>1</v>
      </c>
      <c r="S61" s="89"/>
      <c r="T61" s="85"/>
      <c r="U61" s="85" t="e">
        <f>T61/$T$31</f>
        <v>#DIV/0!</v>
      </c>
      <c r="V61" s="96"/>
      <c r="W61" s="188"/>
    </row>
    <row r="62" spans="1:23">
      <c r="A62" s="129"/>
      <c r="C62" s="80">
        <v>3</v>
      </c>
      <c r="D62" s="82"/>
      <c r="E62" s="80"/>
      <c r="F62" s="80" t="e">
        <f>E62/$J$12</f>
        <v>#DIV/0!</v>
      </c>
      <c r="P62" s="180"/>
      <c r="Q62" s="191"/>
      <c r="R62" s="85">
        <v>2</v>
      </c>
      <c r="S62" s="89"/>
      <c r="T62" s="85"/>
      <c r="U62" s="85" t="e">
        <f>T62/$T$31</f>
        <v>#DIV/0!</v>
      </c>
      <c r="V62" s="96"/>
      <c r="W62" s="188"/>
    </row>
    <row r="63" spans="1:23">
      <c r="A63" s="129"/>
      <c r="P63" s="180"/>
      <c r="Q63" s="191"/>
      <c r="R63" s="80">
        <v>3</v>
      </c>
      <c r="S63" s="82"/>
      <c r="T63" s="80"/>
      <c r="U63" s="80" t="e">
        <f>T63/$T$31</f>
        <v>#DIV/0!</v>
      </c>
      <c r="V63" s="96"/>
      <c r="W63" s="188"/>
    </row>
    <row r="64" spans="1:23">
      <c r="A64" s="129"/>
      <c r="C64" s="83" t="s">
        <v>237</v>
      </c>
      <c r="D64" s="83"/>
      <c r="E64" s="83"/>
      <c r="F64" s="83"/>
      <c r="P64" s="180"/>
      <c r="Q64" s="191"/>
      <c r="V64" s="175"/>
      <c r="W64" s="185"/>
    </row>
    <row r="65" spans="1:23">
      <c r="A65" s="129"/>
      <c r="C65" s="86" t="s">
        <v>203</v>
      </c>
      <c r="D65" s="7" t="s">
        <v>204</v>
      </c>
      <c r="E65" s="86" t="s">
        <v>205</v>
      </c>
      <c r="F65" s="86" t="s">
        <v>200</v>
      </c>
      <c r="P65" s="180"/>
      <c r="Q65" s="191"/>
      <c r="R65" s="83" t="s">
        <v>237</v>
      </c>
      <c r="S65" s="83"/>
      <c r="T65" s="83"/>
      <c r="U65" s="83"/>
      <c r="V65" s="173"/>
      <c r="W65" s="186"/>
    </row>
    <row r="66" spans="1:23">
      <c r="A66" s="129"/>
      <c r="C66" s="85">
        <v>1</v>
      </c>
      <c r="D66" s="89"/>
      <c r="E66" s="85"/>
      <c r="F66" s="88" t="e">
        <f>E66/$J$13</f>
        <v>#DIV/0!</v>
      </c>
      <c r="P66" s="180"/>
      <c r="Q66" s="191"/>
      <c r="R66" s="86" t="s">
        <v>203</v>
      </c>
      <c r="S66" s="7" t="s">
        <v>204</v>
      </c>
      <c r="T66" s="86" t="s">
        <v>205</v>
      </c>
      <c r="U66" s="86" t="s">
        <v>200</v>
      </c>
      <c r="V66" s="174"/>
      <c r="W66" s="187"/>
    </row>
    <row r="67" spans="1:23">
      <c r="A67" s="129"/>
      <c r="C67" s="85">
        <v>2</v>
      </c>
      <c r="D67" s="89"/>
      <c r="E67" s="85"/>
      <c r="F67" s="85" t="e">
        <f>E67/$J$13</f>
        <v>#DIV/0!</v>
      </c>
      <c r="P67" s="180"/>
      <c r="Q67" s="191"/>
      <c r="R67" s="85">
        <v>1</v>
      </c>
      <c r="S67" s="89"/>
      <c r="T67" s="85"/>
      <c r="U67" s="85" t="e">
        <f>T67/$T$32</f>
        <v>#DIV/0!</v>
      </c>
      <c r="V67" s="96"/>
      <c r="W67" s="188"/>
    </row>
    <row r="68" spans="1:23">
      <c r="A68" s="129"/>
      <c r="C68" s="80">
        <v>3</v>
      </c>
      <c r="D68" s="82"/>
      <c r="E68" s="80"/>
      <c r="F68" s="80" t="e">
        <f>E68/$J$13</f>
        <v>#DIV/0!</v>
      </c>
      <c r="P68" s="180"/>
      <c r="Q68" s="191"/>
      <c r="R68" s="85">
        <v>2</v>
      </c>
      <c r="S68" s="89"/>
      <c r="T68" s="85"/>
      <c r="U68" s="85" t="e">
        <f>T68/$T$32</f>
        <v>#DIV/0!</v>
      </c>
      <c r="V68" s="85"/>
      <c r="W68" s="188"/>
    </row>
    <row r="69" spans="1:23">
      <c r="P69" s="180"/>
      <c r="Q69" s="191"/>
      <c r="R69" s="80">
        <v>3</v>
      </c>
      <c r="S69" s="82"/>
      <c r="T69" s="80"/>
      <c r="U69" s="80" t="e">
        <f>T69/$T$32</f>
        <v>#DIV/0!</v>
      </c>
      <c r="V69" s="85"/>
      <c r="W69" s="188"/>
    </row>
  </sheetData>
  <mergeCells count="3">
    <mergeCell ref="B1:F1"/>
    <mergeCell ref="Q1:U1"/>
    <mergeCell ref="Y1:AC1"/>
  </mergeCells>
  <pageMargins left="0.70866141732283472" right="0.70866141732283472" top="0.74803149606299213" bottom="0.74803149606299213" header="0.31496062992125984" footer="0.31496062992125984"/>
  <pageSetup scale="12" orientation="portrait" r:id="rId1"/>
  <ignoredErrors>
    <ignoredError sqref="F14:F22 AB7:AC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Usuario invitado</cp:lastModifiedBy>
  <cp:revision/>
  <dcterms:created xsi:type="dcterms:W3CDTF">2020-11-03T22:22:48Z</dcterms:created>
  <dcterms:modified xsi:type="dcterms:W3CDTF">2021-03-29T14:35:14Z</dcterms:modified>
  <cp:category/>
  <cp:contentStatus/>
</cp:coreProperties>
</file>