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1sara2020\huella agua apl\Anexos inf Obj2\guias para revision\"/>
    </mc:Choice>
  </mc:AlternateContent>
  <xr:revisionPtr revIDLastSave="0" documentId="8_{25C579D1-89ED-4CD8-85BC-EEE03B798862}" xr6:coauthVersionLast="46" xr6:coauthVersionMax="46" xr10:uidLastSave="{00000000-0000-0000-0000-000000000000}"/>
  <bookViews>
    <workbookView xWindow="760" yWindow="760" windowWidth="16630" windowHeight="9630" tabRatio="849" firstSheet="11" activeTab="13" xr2:uid="{206FAEBC-68B8-4179-8C33-589F49BE0EF9}"/>
  </bookViews>
  <sheets>
    <sheet name="0. CONTENIDOS" sheetId="1" r:id="rId1"/>
    <sheet name="1. GLOSARIO Y ABREVIATURAS" sheetId="13" r:id="rId2"/>
    <sheet name="2. INSTRUCCIONES" sheetId="11" r:id="rId3"/>
    <sheet name="3. CONVERSIÓN UNIDADES" sheetId="22" r:id="rId4"/>
    <sheet name="4. INFORMACIÓN" sheetId="12" r:id="rId5"/>
    <sheet name="5. DESCRIPCIÓN" sheetId="7" r:id="rId6"/>
    <sheet name="6. PRODUCCIÓN" sheetId="14" r:id="rId7"/>
    <sheet name="7. CADENA DE SUMINISTROS" sheetId="2" r:id="rId8"/>
    <sheet name="8. ENERGÍA" sheetId="3" r:id="rId9"/>
    <sheet name="9. USO DIRECTO DE AGUA" sheetId="5" r:id="rId10"/>
    <sheet name="10. CALIDAD DE AGUA-USO DIRECTO" sheetId="6" r:id="rId11"/>
    <sheet name="11. INDICADORES EVALUADOS" sheetId="18" r:id="rId12"/>
    <sheet name="12. EMISIÓN CONTAMINANTES" sheetId="15" r:id="rId13"/>
    <sheet name="13. FC INDICADORES" sheetId="16" r:id="rId14"/>
    <sheet name="14. BD HUELLA INDIRECTA" sheetId="17" r:id="rId15"/>
    <sheet name="15. RESULTADOS HUELLA DIRECTA" sheetId="19" r:id="rId16"/>
    <sheet name="16. RESULTADOS HUELLA INDIRECTA" sheetId="20" r:id="rId17"/>
    <sheet name="17. RESUMEN HUELLA TOTAL" sheetId="21" r:id="rId1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58" i="6" l="1"/>
  <c r="A40" i="6"/>
  <c r="A22" i="6"/>
  <c r="A4" i="6"/>
  <c r="D36" i="19" l="1"/>
  <c r="E36" i="19"/>
  <c r="B29" i="19" l="1"/>
  <c r="B30" i="19"/>
  <c r="B31" i="19"/>
  <c r="B32" i="19"/>
  <c r="B19" i="19"/>
  <c r="B20" i="19"/>
  <c r="B21" i="19"/>
  <c r="B22" i="19"/>
  <c r="B18" i="19"/>
  <c r="A18" i="19"/>
  <c r="A49" i="19" s="1"/>
  <c r="A19" i="19"/>
  <c r="A50" i="19" s="1"/>
  <c r="A20" i="19"/>
  <c r="A51" i="19" s="1"/>
  <c r="A21" i="19"/>
  <c r="A52" i="19" s="1"/>
  <c r="A22" i="19"/>
  <c r="A53" i="19" s="1"/>
  <c r="B14" i="19"/>
  <c r="B15" i="19"/>
  <c r="B16" i="19"/>
  <c r="B17" i="19"/>
  <c r="B13" i="19"/>
  <c r="B9" i="19"/>
  <c r="B10" i="19"/>
  <c r="B11" i="19"/>
  <c r="B12" i="19"/>
  <c r="B8" i="19"/>
  <c r="A9" i="19"/>
  <c r="A40" i="19" s="1"/>
  <c r="A10" i="19"/>
  <c r="A41" i="19" s="1"/>
  <c r="A11" i="19"/>
  <c r="A42" i="19" s="1"/>
  <c r="A12" i="19"/>
  <c r="A43" i="19" s="1"/>
  <c r="A13" i="19"/>
  <c r="A44" i="19" s="1"/>
  <c r="A14" i="19"/>
  <c r="A45" i="19" s="1"/>
  <c r="A15" i="19"/>
  <c r="A46" i="19" s="1"/>
  <c r="A16" i="19"/>
  <c r="A47" i="19" s="1"/>
  <c r="A17" i="19"/>
  <c r="A48" i="19" s="1"/>
  <c r="B53" i="19" l="1"/>
  <c r="B52" i="19"/>
  <c r="B46" i="19"/>
  <c r="B45" i="19"/>
  <c r="B42" i="19"/>
  <c r="B51" i="19"/>
  <c r="B43" i="19"/>
  <c r="B41" i="19"/>
  <c r="B50" i="19"/>
  <c r="B39" i="19"/>
  <c r="B40" i="19"/>
  <c r="B44" i="19"/>
  <c r="B48" i="19"/>
  <c r="B47" i="19"/>
  <c r="B49" i="19"/>
  <c r="H16" i="22"/>
  <c r="N16" i="22" s="1"/>
  <c r="H14" i="22"/>
  <c r="N14" i="22" s="1"/>
  <c r="H12" i="22" l="1"/>
  <c r="N12" i="22" s="1"/>
  <c r="H10" i="22"/>
  <c r="N10" i="22" s="1"/>
  <c r="H8" i="22"/>
  <c r="N8" i="22" s="1"/>
  <c r="H6" i="22" l="1"/>
  <c r="N6" i="22" s="1"/>
  <c r="H4" i="22"/>
  <c r="N4" i="22" s="1"/>
  <c r="A13" i="15" l="1"/>
  <c r="A12" i="15"/>
  <c r="A7" i="15"/>
  <c r="A6" i="15"/>
  <c r="R74" i="6"/>
  <c r="Q74" i="6"/>
  <c r="P74" i="6"/>
  <c r="R73" i="6"/>
  <c r="Q73" i="6"/>
  <c r="P73" i="6"/>
  <c r="R72" i="6"/>
  <c r="Q72" i="6"/>
  <c r="P72" i="6"/>
  <c r="R71" i="6"/>
  <c r="Q71" i="6"/>
  <c r="P71" i="6"/>
  <c r="R70" i="6"/>
  <c r="Q70" i="6"/>
  <c r="P70" i="6"/>
  <c r="R69" i="6"/>
  <c r="Q69" i="6"/>
  <c r="P69" i="6"/>
  <c r="R68" i="6"/>
  <c r="Q68" i="6"/>
  <c r="P68" i="6"/>
  <c r="R67" i="6"/>
  <c r="Q67" i="6"/>
  <c r="P67" i="6"/>
  <c r="R66" i="6"/>
  <c r="Q66" i="6"/>
  <c r="P66" i="6"/>
  <c r="R65" i="6"/>
  <c r="Q65" i="6"/>
  <c r="P65" i="6"/>
  <c r="R64" i="6"/>
  <c r="Q64" i="6"/>
  <c r="P64" i="6"/>
  <c r="R63" i="6"/>
  <c r="Q63" i="6"/>
  <c r="P63" i="6"/>
  <c r="R62" i="6"/>
  <c r="Q62" i="6"/>
  <c r="P62" i="6"/>
  <c r="R61" i="6"/>
  <c r="Q61" i="6"/>
  <c r="P61" i="6"/>
  <c r="R60" i="6"/>
  <c r="Q60" i="6"/>
  <c r="P60" i="6"/>
  <c r="N32" i="5" l="1"/>
  <c r="M32" i="5"/>
  <c r="L32" i="5"/>
  <c r="K32" i="5"/>
  <c r="J32" i="5"/>
  <c r="I32" i="5"/>
  <c r="H32" i="5"/>
  <c r="G32" i="5"/>
  <c r="F32" i="5"/>
  <c r="E32" i="5"/>
  <c r="D32" i="5"/>
  <c r="C32" i="5"/>
  <c r="O30" i="5"/>
  <c r="O29" i="5"/>
  <c r="O28" i="5"/>
  <c r="O27" i="5"/>
  <c r="O26" i="5"/>
  <c r="E18" i="19" s="1"/>
  <c r="I22" i="14"/>
  <c r="P60" i="2"/>
  <c r="P59" i="2"/>
  <c r="P58" i="2"/>
  <c r="P57" i="2"/>
  <c r="P56" i="2"/>
  <c r="P55" i="2"/>
  <c r="P54" i="2"/>
  <c r="P53" i="2"/>
  <c r="P52" i="2"/>
  <c r="P51" i="2"/>
  <c r="P45" i="2"/>
  <c r="P44" i="2"/>
  <c r="P43" i="2"/>
  <c r="P42" i="2"/>
  <c r="P41" i="2"/>
  <c r="P40" i="2"/>
  <c r="P39" i="2"/>
  <c r="P38" i="2"/>
  <c r="P37" i="2"/>
  <c r="P36" i="2"/>
  <c r="E22" i="19" l="1"/>
  <c r="E19" i="19"/>
  <c r="E34" i="19" s="1"/>
  <c r="E21" i="19"/>
  <c r="E20" i="19"/>
  <c r="O32" i="5"/>
  <c r="P6" i="14"/>
  <c r="E50" i="19" l="1"/>
  <c r="E49" i="19"/>
  <c r="E65" i="19" s="1"/>
  <c r="E51" i="19"/>
  <c r="E52" i="19"/>
  <c r="E53" i="19"/>
  <c r="P30" i="5"/>
  <c r="P26" i="5"/>
  <c r="P29" i="5"/>
  <c r="P27" i="5"/>
  <c r="P28" i="5"/>
  <c r="A96" i="20" l="1"/>
  <c r="A107" i="20"/>
  <c r="A118" i="20"/>
  <c r="A129" i="20"/>
  <c r="A140" i="20"/>
  <c r="A141" i="20"/>
  <c r="A147" i="20"/>
  <c r="A95" i="20"/>
  <c r="F36" i="19" l="1"/>
  <c r="G36" i="19"/>
  <c r="H36" i="19"/>
  <c r="A25" i="19"/>
  <c r="A56" i="19" s="1"/>
  <c r="A26" i="19"/>
  <c r="A57" i="19" s="1"/>
  <c r="A27" i="19"/>
  <c r="A58" i="19" s="1"/>
  <c r="A28" i="19"/>
  <c r="A59" i="19" s="1"/>
  <c r="A29" i="19"/>
  <c r="A60" i="19" s="1"/>
  <c r="A30" i="19"/>
  <c r="A61" i="19" s="1"/>
  <c r="A31" i="19"/>
  <c r="A62" i="19" s="1"/>
  <c r="A32" i="19"/>
  <c r="A63" i="19" s="1"/>
  <c r="B28" i="19"/>
  <c r="B27" i="19"/>
  <c r="B26" i="19"/>
  <c r="B25" i="19"/>
  <c r="B24" i="19"/>
  <c r="B9" i="16"/>
  <c r="A9" i="16"/>
  <c r="A24" i="19"/>
  <c r="A8" i="19"/>
  <c r="A39" i="19" s="1"/>
  <c r="A97" i="17"/>
  <c r="A98" i="17"/>
  <c r="A99" i="17"/>
  <c r="A100" i="17"/>
  <c r="A96" i="17"/>
  <c r="A91" i="17"/>
  <c r="A92" i="17"/>
  <c r="A93" i="17"/>
  <c r="A94" i="17"/>
  <c r="A90" i="17"/>
  <c r="A85" i="17"/>
  <c r="A86" i="17"/>
  <c r="A87" i="17"/>
  <c r="A88" i="17"/>
  <c r="A84" i="17"/>
  <c r="A79" i="17"/>
  <c r="A80" i="17"/>
  <c r="A81" i="17"/>
  <c r="A82" i="17"/>
  <c r="A73" i="17"/>
  <c r="A74" i="17"/>
  <c r="A75" i="17"/>
  <c r="A76" i="17"/>
  <c r="A72" i="17"/>
  <c r="A67" i="17"/>
  <c r="A68" i="17"/>
  <c r="A69" i="17"/>
  <c r="A70" i="17"/>
  <c r="A60" i="17"/>
  <c r="A61" i="17"/>
  <c r="A62" i="17"/>
  <c r="A63" i="17"/>
  <c r="A47" i="17"/>
  <c r="A48" i="17"/>
  <c r="A49" i="17"/>
  <c r="A50" i="17"/>
  <c r="A51" i="17"/>
  <c r="A52" i="17"/>
  <c r="A53" i="17"/>
  <c r="A54" i="17"/>
  <c r="A55" i="17"/>
  <c r="A46" i="17"/>
  <c r="A35" i="17"/>
  <c r="A36" i="17"/>
  <c r="A37" i="17"/>
  <c r="A38" i="17"/>
  <c r="A39" i="17"/>
  <c r="A40" i="17"/>
  <c r="A41" i="17"/>
  <c r="A42" i="17"/>
  <c r="A43" i="17"/>
  <c r="A23" i="17"/>
  <c r="A24" i="17"/>
  <c r="A25" i="17"/>
  <c r="A26" i="17"/>
  <c r="A27" i="17"/>
  <c r="A28" i="17"/>
  <c r="A29" i="17"/>
  <c r="A30" i="17"/>
  <c r="A31" i="17"/>
  <c r="A11" i="17"/>
  <c r="A12" i="17"/>
  <c r="A13" i="17"/>
  <c r="A14" i="17"/>
  <c r="A15" i="17"/>
  <c r="A16" i="17"/>
  <c r="A17" i="17"/>
  <c r="A18" i="17"/>
  <c r="A19" i="17"/>
  <c r="B59" i="19" l="1"/>
  <c r="B13" i="17"/>
  <c r="A12" i="20"/>
  <c r="B80" i="17"/>
  <c r="A72" i="20"/>
  <c r="B25" i="17"/>
  <c r="A23" i="20"/>
  <c r="B93" i="17"/>
  <c r="A83" i="20"/>
  <c r="B26" i="17"/>
  <c r="A24" i="20"/>
  <c r="B94" i="17"/>
  <c r="A84" i="20"/>
  <c r="B24" i="17"/>
  <c r="A22" i="20"/>
  <c r="B37" i="17"/>
  <c r="A34" i="20"/>
  <c r="B51" i="17"/>
  <c r="A47" i="20"/>
  <c r="B62" i="17"/>
  <c r="A57" i="20"/>
  <c r="B76" i="17"/>
  <c r="A69" i="20"/>
  <c r="B84" i="17"/>
  <c r="A75" i="20"/>
  <c r="B92" i="17"/>
  <c r="A82" i="20"/>
  <c r="B52" i="17"/>
  <c r="A48" i="20"/>
  <c r="B61" i="17"/>
  <c r="A56" i="20"/>
  <c r="B53" i="17"/>
  <c r="A49" i="20"/>
  <c r="B12" i="17"/>
  <c r="A11" i="20"/>
  <c r="B38" i="17"/>
  <c r="A35" i="20"/>
  <c r="B11" i="17"/>
  <c r="A10" i="20"/>
  <c r="B23" i="17"/>
  <c r="A21" i="20"/>
  <c r="B75" i="17"/>
  <c r="A68" i="20"/>
  <c r="B30" i="17"/>
  <c r="A28" i="20"/>
  <c r="B67" i="17"/>
  <c r="A61" i="20"/>
  <c r="B63" i="17"/>
  <c r="A58" i="20"/>
  <c r="B19" i="17"/>
  <c r="A18" i="20"/>
  <c r="B31" i="17"/>
  <c r="A29" i="20"/>
  <c r="B91" i="17"/>
  <c r="A81" i="20"/>
  <c r="B43" i="17"/>
  <c r="A40" i="20"/>
  <c r="B60" i="17"/>
  <c r="A55" i="20"/>
  <c r="B16" i="17"/>
  <c r="A15" i="20"/>
  <c r="A103" i="20" s="1"/>
  <c r="B29" i="17"/>
  <c r="A27" i="20"/>
  <c r="B42" i="17"/>
  <c r="A39" i="20"/>
  <c r="B46" i="17"/>
  <c r="A42" i="20"/>
  <c r="B48" i="17"/>
  <c r="A44" i="20"/>
  <c r="C44" i="20" s="1"/>
  <c r="B70" i="17"/>
  <c r="A64" i="20"/>
  <c r="B73" i="17"/>
  <c r="A66" i="20"/>
  <c r="B86" i="17"/>
  <c r="A77" i="20"/>
  <c r="B100" i="17"/>
  <c r="A89" i="20"/>
  <c r="B39" i="17"/>
  <c r="A36" i="20"/>
  <c r="B97" i="17"/>
  <c r="A86" i="20"/>
  <c r="B79" i="17"/>
  <c r="A71" i="20"/>
  <c r="B36" i="17"/>
  <c r="A33" i="20"/>
  <c r="B35" i="17"/>
  <c r="A32" i="20"/>
  <c r="B87" i="17"/>
  <c r="A78" i="20"/>
  <c r="B15" i="17"/>
  <c r="A14" i="20"/>
  <c r="B55" i="17"/>
  <c r="A51" i="20"/>
  <c r="B82" i="17"/>
  <c r="A74" i="20"/>
  <c r="B85" i="17"/>
  <c r="A76" i="20"/>
  <c r="B99" i="17"/>
  <c r="A88" i="20"/>
  <c r="B72" i="17"/>
  <c r="A65" i="20"/>
  <c r="B18" i="17"/>
  <c r="A17" i="20"/>
  <c r="B50" i="17"/>
  <c r="A46" i="20"/>
  <c r="B88" i="17"/>
  <c r="A79" i="20"/>
  <c r="B17" i="17"/>
  <c r="A16" i="20"/>
  <c r="B49" i="17"/>
  <c r="A45" i="20"/>
  <c r="B74" i="17"/>
  <c r="A67" i="20"/>
  <c r="B96" i="17"/>
  <c r="A85" i="20"/>
  <c r="B28" i="17"/>
  <c r="A26" i="20"/>
  <c r="B41" i="17"/>
  <c r="A38" i="20"/>
  <c r="B47" i="17"/>
  <c r="A43" i="20"/>
  <c r="B69" i="17"/>
  <c r="A63" i="20"/>
  <c r="B14" i="17"/>
  <c r="A13" i="20"/>
  <c r="B27" i="17"/>
  <c r="A25" i="20"/>
  <c r="B40" i="17"/>
  <c r="A37" i="20"/>
  <c r="B54" i="17"/>
  <c r="A50" i="20"/>
  <c r="B68" i="17"/>
  <c r="A62" i="20"/>
  <c r="B81" i="17"/>
  <c r="A73" i="20"/>
  <c r="B90" i="17"/>
  <c r="A80" i="20"/>
  <c r="B98" i="17"/>
  <c r="A87" i="20"/>
  <c r="B60" i="19"/>
  <c r="B61" i="19"/>
  <c r="C12" i="20"/>
  <c r="A100" i="20"/>
  <c r="B12" i="20"/>
  <c r="C15" i="20"/>
  <c r="B63" i="19"/>
  <c r="B58" i="19"/>
  <c r="B62" i="19"/>
  <c r="B57" i="19"/>
  <c r="B56" i="19"/>
  <c r="A132" i="20" l="1"/>
  <c r="B44" i="20"/>
  <c r="B25" i="20"/>
  <c r="B38" i="20"/>
  <c r="C45" i="20"/>
  <c r="C17" i="20"/>
  <c r="B10" i="20"/>
  <c r="A135" i="20"/>
  <c r="C24" i="20"/>
  <c r="B29" i="20"/>
  <c r="B26" i="20"/>
  <c r="B32" i="20"/>
  <c r="B28" i="20"/>
  <c r="B13" i="20"/>
  <c r="B16" i="20"/>
  <c r="B42" i="20"/>
  <c r="B35" i="20"/>
  <c r="B34" i="20"/>
  <c r="B18" i="20"/>
  <c r="A136" i="20"/>
  <c r="B50" i="20"/>
  <c r="B36" i="20"/>
  <c r="B39" i="20"/>
  <c r="B11" i="20"/>
  <c r="A110" i="20"/>
  <c r="C51" i="20"/>
  <c r="B33" i="20"/>
  <c r="B40" i="20"/>
  <c r="B15" i="20"/>
  <c r="B37" i="20"/>
  <c r="B43" i="20"/>
  <c r="C46" i="20"/>
  <c r="B14" i="20"/>
  <c r="B27" i="20"/>
  <c r="C21" i="20"/>
  <c r="C49" i="20"/>
  <c r="C34" i="20"/>
  <c r="C23" i="20"/>
  <c r="B24" i="20"/>
  <c r="A112" i="20"/>
  <c r="A133" i="20"/>
  <c r="C50" i="20"/>
  <c r="A122" i="20"/>
  <c r="A138" i="20"/>
  <c r="A102" i="20"/>
  <c r="C28" i="20"/>
  <c r="C35" i="20"/>
  <c r="A120" i="20"/>
  <c r="A116" i="20"/>
  <c r="C33" i="20"/>
  <c r="A121" i="20"/>
  <c r="A124" i="20"/>
  <c r="C14" i="20"/>
  <c r="C36" i="20"/>
  <c r="C10" i="20"/>
  <c r="A127" i="20"/>
  <c r="A123" i="20"/>
  <c r="C32" i="20"/>
  <c r="B49" i="20"/>
  <c r="B45" i="20"/>
  <c r="A105" i="20"/>
  <c r="B17" i="20"/>
  <c r="A109" i="20"/>
  <c r="A117" i="20"/>
  <c r="B21" i="20"/>
  <c r="C25" i="20"/>
  <c r="C29" i="20"/>
  <c r="C39" i="20"/>
  <c r="C38" i="20"/>
  <c r="A137" i="20"/>
  <c r="A98" i="20"/>
  <c r="A114" i="20"/>
  <c r="C27" i="20"/>
  <c r="A126" i="20"/>
  <c r="A113" i="20"/>
  <c r="C43" i="20"/>
  <c r="B22" i="20"/>
  <c r="C22" i="20"/>
  <c r="A99" i="20"/>
  <c r="C11" i="20"/>
  <c r="B48" i="20"/>
  <c r="B23" i="20"/>
  <c r="C48" i="20"/>
  <c r="A130" i="20"/>
  <c r="A134" i="20"/>
  <c r="A131" i="20"/>
  <c r="A111" i="20"/>
  <c r="A125" i="20"/>
  <c r="C37" i="20"/>
  <c r="C42" i="20"/>
  <c r="B46" i="20"/>
  <c r="C16" i="20"/>
  <c r="A115" i="20"/>
  <c r="C47" i="20"/>
  <c r="A139" i="20"/>
  <c r="C18" i="20"/>
  <c r="B51" i="20"/>
  <c r="C13" i="20"/>
  <c r="C40" i="20"/>
  <c r="A106" i="20"/>
  <c r="C26" i="20"/>
  <c r="A101" i="20"/>
  <c r="A128" i="20"/>
  <c r="A104" i="20"/>
  <c r="B47" i="20"/>
  <c r="C62" i="20"/>
  <c r="A150" i="20"/>
  <c r="C67" i="20"/>
  <c r="A155" i="20"/>
  <c r="A162" i="20"/>
  <c r="C74" i="20"/>
  <c r="A166" i="20"/>
  <c r="C78" i="20"/>
  <c r="C71" i="20"/>
  <c r="A159" i="20"/>
  <c r="C66" i="20"/>
  <c r="A154" i="20"/>
  <c r="C61" i="20"/>
  <c r="A149" i="20"/>
  <c r="A156" i="20"/>
  <c r="C68" i="20"/>
  <c r="A145" i="20"/>
  <c r="C57" i="20"/>
  <c r="A175" i="20"/>
  <c r="C87" i="20"/>
  <c r="A152" i="20"/>
  <c r="C64" i="20"/>
  <c r="C55" i="20"/>
  <c r="A143" i="20"/>
  <c r="C82" i="20"/>
  <c r="A170" i="20"/>
  <c r="A168" i="20"/>
  <c r="C80" i="20"/>
  <c r="A153" i="20"/>
  <c r="C65" i="20"/>
  <c r="A176" i="20"/>
  <c r="C88" i="20"/>
  <c r="C86" i="20"/>
  <c r="A174" i="20"/>
  <c r="A177" i="20"/>
  <c r="C89" i="20"/>
  <c r="C75" i="20"/>
  <c r="A163" i="20"/>
  <c r="A172" i="20"/>
  <c r="C84" i="20"/>
  <c r="A160" i="20"/>
  <c r="C72" i="20"/>
  <c r="C73" i="20"/>
  <c r="A161" i="20"/>
  <c r="A151" i="20"/>
  <c r="C63" i="20"/>
  <c r="A173" i="20"/>
  <c r="C85" i="20"/>
  <c r="C79" i="20"/>
  <c r="A167" i="20"/>
  <c r="A164" i="20"/>
  <c r="C76" i="20"/>
  <c r="A165" i="20"/>
  <c r="C77" i="20"/>
  <c r="A169" i="20"/>
  <c r="C81" i="20"/>
  <c r="C58" i="20"/>
  <c r="A146" i="20"/>
  <c r="C56" i="20"/>
  <c r="A144" i="20"/>
  <c r="A157" i="20"/>
  <c r="C69" i="20"/>
  <c r="C83" i="20"/>
  <c r="A171" i="20"/>
  <c r="R56" i="6"/>
  <c r="Q56" i="6"/>
  <c r="P56" i="6"/>
  <c r="R55" i="6"/>
  <c r="Q55" i="6"/>
  <c r="P55" i="6"/>
  <c r="R54" i="6"/>
  <c r="Q54" i="6"/>
  <c r="P54" i="6"/>
  <c r="R53" i="6"/>
  <c r="Q53" i="6"/>
  <c r="P53" i="6"/>
  <c r="R52" i="6"/>
  <c r="Q52" i="6"/>
  <c r="P52" i="6"/>
  <c r="R51" i="6"/>
  <c r="Q51" i="6"/>
  <c r="P51" i="6"/>
  <c r="R50" i="6"/>
  <c r="Q50" i="6"/>
  <c r="P50" i="6"/>
  <c r="R49" i="6"/>
  <c r="Q49" i="6"/>
  <c r="P49" i="6"/>
  <c r="R48" i="6"/>
  <c r="Q48" i="6"/>
  <c r="P48" i="6"/>
  <c r="R47" i="6"/>
  <c r="Q47" i="6"/>
  <c r="P47" i="6"/>
  <c r="R46" i="6"/>
  <c r="Q46" i="6"/>
  <c r="P46" i="6"/>
  <c r="R45" i="6"/>
  <c r="Q45" i="6"/>
  <c r="P45" i="6"/>
  <c r="R44" i="6"/>
  <c r="Q44" i="6"/>
  <c r="P44" i="6"/>
  <c r="R43" i="6"/>
  <c r="Q43" i="6"/>
  <c r="P43" i="6"/>
  <c r="R42" i="6"/>
  <c r="Q42" i="6"/>
  <c r="P42" i="6"/>
  <c r="N50" i="5"/>
  <c r="M50" i="5"/>
  <c r="L50" i="5"/>
  <c r="K50" i="5"/>
  <c r="J50" i="5"/>
  <c r="I50" i="5"/>
  <c r="H50" i="5"/>
  <c r="G50" i="5"/>
  <c r="F50" i="5"/>
  <c r="E50" i="5"/>
  <c r="D50" i="5"/>
  <c r="C50" i="5"/>
  <c r="O48" i="5"/>
  <c r="O47" i="5"/>
  <c r="N12" i="5"/>
  <c r="M12" i="5"/>
  <c r="L12" i="5"/>
  <c r="K12" i="5"/>
  <c r="J12" i="5"/>
  <c r="I12" i="5"/>
  <c r="H12" i="5"/>
  <c r="G12" i="5"/>
  <c r="F12" i="5"/>
  <c r="E12" i="5"/>
  <c r="D12" i="5"/>
  <c r="C12" i="5"/>
  <c r="O10" i="5"/>
  <c r="O9" i="5"/>
  <c r="O8" i="5"/>
  <c r="O7" i="5"/>
  <c r="O6" i="5"/>
  <c r="C8" i="19" s="1"/>
  <c r="AE8" i="19" s="1"/>
  <c r="O69" i="3"/>
  <c r="O70" i="3"/>
  <c r="O71" i="3"/>
  <c r="O72" i="3"/>
  <c r="O59" i="3"/>
  <c r="O60" i="3"/>
  <c r="O61" i="3"/>
  <c r="O62" i="3"/>
  <c r="O49" i="3"/>
  <c r="O50" i="3"/>
  <c r="O51" i="3"/>
  <c r="O52" i="3"/>
  <c r="O39" i="3"/>
  <c r="O40" i="3"/>
  <c r="O41" i="3"/>
  <c r="O42" i="3"/>
  <c r="N74" i="3"/>
  <c r="M74" i="3"/>
  <c r="L74" i="3"/>
  <c r="K74" i="3"/>
  <c r="J74" i="3"/>
  <c r="I74" i="3"/>
  <c r="H74" i="3"/>
  <c r="G74" i="3"/>
  <c r="F74" i="3"/>
  <c r="E74" i="3"/>
  <c r="D74" i="3"/>
  <c r="C74" i="3"/>
  <c r="O68" i="3"/>
  <c r="N64" i="3"/>
  <c r="M64" i="3"/>
  <c r="L64" i="3"/>
  <c r="K64" i="3"/>
  <c r="J64" i="3"/>
  <c r="I64" i="3"/>
  <c r="H64" i="3"/>
  <c r="G64" i="3"/>
  <c r="F64" i="3"/>
  <c r="E64" i="3"/>
  <c r="D64" i="3"/>
  <c r="C64" i="3"/>
  <c r="O58" i="3"/>
  <c r="O29" i="3"/>
  <c r="O30" i="3"/>
  <c r="O31" i="3"/>
  <c r="O32" i="3"/>
  <c r="O19" i="3"/>
  <c r="O20" i="3"/>
  <c r="O21" i="3"/>
  <c r="O22" i="3"/>
  <c r="N34" i="3"/>
  <c r="M34" i="3"/>
  <c r="L34" i="3"/>
  <c r="K34" i="3"/>
  <c r="J34" i="3"/>
  <c r="I34" i="3"/>
  <c r="H34" i="3"/>
  <c r="G34" i="3"/>
  <c r="F34" i="3"/>
  <c r="E34" i="3"/>
  <c r="D34" i="3"/>
  <c r="C34" i="3"/>
  <c r="O28" i="3"/>
  <c r="C12" i="19" l="1"/>
  <c r="AE12" i="19" s="1"/>
  <c r="C9" i="19"/>
  <c r="AE9" i="19" s="1"/>
  <c r="C10" i="19"/>
  <c r="AE10" i="19" s="1"/>
  <c r="C11" i="19"/>
  <c r="AE11" i="19" s="1"/>
  <c r="B12" i="15"/>
  <c r="G26" i="19"/>
  <c r="B13" i="15"/>
  <c r="D13" i="15" s="1"/>
  <c r="J27" i="19" s="1"/>
  <c r="G27" i="19"/>
  <c r="F13" i="15"/>
  <c r="L27" i="19" s="1"/>
  <c r="Q13" i="15"/>
  <c r="W27" i="19" s="1"/>
  <c r="C13" i="15"/>
  <c r="I27" i="19" s="1"/>
  <c r="O12" i="5"/>
  <c r="P7" i="5" s="1"/>
  <c r="O64" i="3"/>
  <c r="P58" i="3" s="1"/>
  <c r="B86" i="20"/>
  <c r="B85" i="20"/>
  <c r="B88" i="20"/>
  <c r="B87" i="20"/>
  <c r="B89" i="20"/>
  <c r="P60" i="3"/>
  <c r="B81" i="20"/>
  <c r="B82" i="20"/>
  <c r="B83" i="20"/>
  <c r="B80" i="20"/>
  <c r="B84" i="20"/>
  <c r="O74" i="3"/>
  <c r="P72" i="3" s="1"/>
  <c r="B67" i="20"/>
  <c r="B68" i="20"/>
  <c r="B66" i="20"/>
  <c r="B65" i="20"/>
  <c r="B69" i="20"/>
  <c r="O50" i="5"/>
  <c r="O34" i="3"/>
  <c r="I13" i="15" l="1"/>
  <c r="O27" i="19" s="1"/>
  <c r="N13" i="15"/>
  <c r="T27" i="19" s="1"/>
  <c r="P13" i="15"/>
  <c r="V27" i="19" s="1"/>
  <c r="M13" i="15"/>
  <c r="S27" i="19" s="1"/>
  <c r="I12" i="15"/>
  <c r="O26" i="19" s="1"/>
  <c r="J12" i="15"/>
  <c r="P26" i="19" s="1"/>
  <c r="F12" i="15"/>
  <c r="L26" i="19" s="1"/>
  <c r="C12" i="15"/>
  <c r="I26" i="19" s="1"/>
  <c r="N12" i="15"/>
  <c r="T26" i="19" s="1"/>
  <c r="M12" i="15"/>
  <c r="S26" i="19" s="1"/>
  <c r="K12" i="15"/>
  <c r="Q26" i="19" s="1"/>
  <c r="G12" i="15"/>
  <c r="M26" i="19" s="1"/>
  <c r="P12" i="15"/>
  <c r="V26" i="19" s="1"/>
  <c r="D12" i="15"/>
  <c r="J26" i="19" s="1"/>
  <c r="O12" i="15"/>
  <c r="U26" i="19" s="1"/>
  <c r="L12" i="15"/>
  <c r="R26" i="19" s="1"/>
  <c r="Q12" i="15"/>
  <c r="W26" i="19" s="1"/>
  <c r="E12" i="15"/>
  <c r="K26" i="19" s="1"/>
  <c r="AA26" i="19" s="1"/>
  <c r="H12" i="15"/>
  <c r="N26" i="19" s="1"/>
  <c r="H13" i="15"/>
  <c r="N27" i="19" s="1"/>
  <c r="E13" i="15"/>
  <c r="K27" i="19" s="1"/>
  <c r="O13" i="15"/>
  <c r="U27" i="19" s="1"/>
  <c r="J13" i="15"/>
  <c r="P27" i="19" s="1"/>
  <c r="G13" i="15"/>
  <c r="M27" i="19" s="1"/>
  <c r="AA27" i="19" s="1"/>
  <c r="L13" i="15"/>
  <c r="R27" i="19" s="1"/>
  <c r="K13" i="15"/>
  <c r="Q27" i="19" s="1"/>
  <c r="Z27" i="19" s="1"/>
  <c r="AF27" i="19" s="1"/>
  <c r="P47" i="5"/>
  <c r="P69" i="3"/>
  <c r="P71" i="3"/>
  <c r="P61" i="3"/>
  <c r="P62" i="3"/>
  <c r="P68" i="3"/>
  <c r="P70" i="3"/>
  <c r="P59" i="3"/>
  <c r="G34" i="19"/>
  <c r="G57" i="19" s="1"/>
  <c r="P48" i="5"/>
  <c r="P10" i="5"/>
  <c r="P9" i="5"/>
  <c r="P8" i="5"/>
  <c r="P6" i="5"/>
  <c r="P29" i="3"/>
  <c r="P28" i="3"/>
  <c r="P30" i="3"/>
  <c r="P31" i="3"/>
  <c r="P32" i="3"/>
  <c r="Z26" i="19" l="1"/>
  <c r="AF26" i="19" s="1"/>
  <c r="G65" i="19"/>
  <c r="G58" i="19"/>
  <c r="O7" i="3"/>
  <c r="O8" i="3"/>
  <c r="O9" i="3"/>
  <c r="O10" i="3"/>
  <c r="P7" i="2"/>
  <c r="P8" i="2"/>
  <c r="P9" i="2"/>
  <c r="P10" i="2"/>
  <c r="P11" i="2"/>
  <c r="P12" i="2"/>
  <c r="P13" i="2"/>
  <c r="P14" i="2"/>
  <c r="P15" i="2"/>
  <c r="P7" i="14"/>
  <c r="P8" i="14"/>
  <c r="P9" i="14"/>
  <c r="P10" i="14"/>
  <c r="P11" i="14"/>
  <c r="P12" i="14"/>
  <c r="P13" i="14"/>
  <c r="P14" i="14"/>
  <c r="P15" i="14"/>
  <c r="P16" i="14"/>
  <c r="P17" i="14"/>
  <c r="P18" i="14"/>
  <c r="P19" i="14"/>
  <c r="P20" i="14"/>
  <c r="E93" i="20" l="1"/>
  <c r="F93" i="20"/>
  <c r="G93" i="20"/>
  <c r="H93" i="20"/>
  <c r="I93" i="20"/>
  <c r="J93" i="20"/>
  <c r="K93" i="20"/>
  <c r="L93" i="20"/>
  <c r="M93" i="20"/>
  <c r="N93" i="20"/>
  <c r="O93" i="20"/>
  <c r="D93" i="20"/>
  <c r="J36" i="19" l="1"/>
  <c r="I36" i="19"/>
  <c r="K36" i="19"/>
  <c r="L36" i="19"/>
  <c r="M36" i="19"/>
  <c r="N36" i="19"/>
  <c r="O36" i="19"/>
  <c r="P36" i="19"/>
  <c r="Q36" i="19"/>
  <c r="R36" i="19"/>
  <c r="S36" i="19"/>
  <c r="T36" i="19"/>
  <c r="U36" i="19"/>
  <c r="V36" i="19"/>
  <c r="W36" i="19"/>
  <c r="X36" i="19"/>
  <c r="Y36" i="19"/>
  <c r="Z36" i="19"/>
  <c r="AA36" i="19"/>
  <c r="AB36" i="19"/>
  <c r="AC36" i="19"/>
  <c r="AD36" i="19"/>
  <c r="AE36" i="19"/>
  <c r="AF36" i="19"/>
  <c r="AG36" i="19"/>
  <c r="C36" i="19"/>
  <c r="B65" i="19"/>
  <c r="A54" i="19"/>
  <c r="A55" i="19"/>
  <c r="A38" i="19"/>
  <c r="I16" i="16"/>
  <c r="J16" i="16"/>
  <c r="L16" i="16"/>
  <c r="I17" i="16"/>
  <c r="K17" i="16" s="1"/>
  <c r="J17" i="16"/>
  <c r="L17" i="16"/>
  <c r="I18" i="16"/>
  <c r="J18" i="16"/>
  <c r="L18" i="16"/>
  <c r="I19" i="16"/>
  <c r="J19" i="16"/>
  <c r="L19" i="16"/>
  <c r="I20" i="16"/>
  <c r="J20" i="16"/>
  <c r="L20" i="16"/>
  <c r="I21" i="16"/>
  <c r="J21" i="16"/>
  <c r="L21" i="16"/>
  <c r="I22" i="16"/>
  <c r="J22" i="16"/>
  <c r="L22" i="16"/>
  <c r="I23" i="16"/>
  <c r="J23" i="16"/>
  <c r="L23" i="16"/>
  <c r="L15" i="16"/>
  <c r="J15" i="16"/>
  <c r="I15" i="16"/>
  <c r="B55" i="19"/>
  <c r="A34" i="17"/>
  <c r="A22" i="17"/>
  <c r="A10" i="17"/>
  <c r="K18" i="16" l="1"/>
  <c r="K15" i="16"/>
  <c r="K22" i="16"/>
  <c r="A9" i="20"/>
  <c r="I11" i="20"/>
  <c r="K12" i="20"/>
  <c r="K33" i="20"/>
  <c r="N37" i="20"/>
  <c r="G13" i="20"/>
  <c r="J11" i="20"/>
  <c r="I33" i="20"/>
  <c r="I37" i="20"/>
  <c r="J14" i="20"/>
  <c r="E27" i="20"/>
  <c r="F25" i="20"/>
  <c r="G44" i="20"/>
  <c r="M44" i="20"/>
  <c r="D29" i="20"/>
  <c r="H28" i="20"/>
  <c r="J34" i="20"/>
  <c r="D11" i="20"/>
  <c r="D12" i="20"/>
  <c r="J33" i="20"/>
  <c r="M37" i="20"/>
  <c r="N33" i="20"/>
  <c r="L33" i="20"/>
  <c r="N25" i="20"/>
  <c r="L29" i="20"/>
  <c r="O13" i="20"/>
  <c r="I34" i="20"/>
  <c r="L11" i="20"/>
  <c r="L12" i="20"/>
  <c r="H33" i="20"/>
  <c r="F33" i="20"/>
  <c r="H37" i="20"/>
  <c r="L37" i="20"/>
  <c r="K14" i="20"/>
  <c r="H12" i="20"/>
  <c r="H40" i="20"/>
  <c r="E44" i="20"/>
  <c r="J32" i="20"/>
  <c r="N12" i="20"/>
  <c r="H43" i="20"/>
  <c r="H10" i="20"/>
  <c r="M29" i="20"/>
  <c r="H13" i="20"/>
  <c r="E11" i="20"/>
  <c r="G12" i="20"/>
  <c r="E12" i="20"/>
  <c r="O33" i="20"/>
  <c r="E33" i="20"/>
  <c r="O37" i="20"/>
  <c r="K37" i="20"/>
  <c r="G11" i="20"/>
  <c r="D33" i="20"/>
  <c r="E10" i="20"/>
  <c r="E13" i="20"/>
  <c r="I12" i="20"/>
  <c r="L27" i="20"/>
  <c r="O34" i="20"/>
  <c r="H11" i="20"/>
  <c r="D37" i="20"/>
  <c r="O12" i="20"/>
  <c r="M12" i="20"/>
  <c r="G27" i="20"/>
  <c r="I44" i="20"/>
  <c r="G18" i="20"/>
  <c r="O11" i="20"/>
  <c r="E37" i="20"/>
  <c r="E35" i="20"/>
  <c r="J12" i="20"/>
  <c r="I25" i="20"/>
  <c r="F44" i="20"/>
  <c r="L10" i="20"/>
  <c r="H29" i="20"/>
  <c r="F29" i="20"/>
  <c r="L13" i="20"/>
  <c r="J13" i="20"/>
  <c r="K34" i="20"/>
  <c r="F12" i="20"/>
  <c r="F37" i="20"/>
  <c r="I29" i="20"/>
  <c r="O18" i="20"/>
  <c r="J25" i="20"/>
  <c r="F34" i="20"/>
  <c r="G40" i="20"/>
  <c r="L25" i="20"/>
  <c r="H44" i="20"/>
  <c r="D44" i="20"/>
  <c r="N10" i="20"/>
  <c r="J29" i="20"/>
  <c r="N26" i="20"/>
  <c r="F32" i="20"/>
  <c r="M13" i="20"/>
  <c r="M11" i="20"/>
  <c r="I10" i="20"/>
  <c r="D43" i="20"/>
  <c r="J37" i="20"/>
  <c r="I13" i="20"/>
  <c r="G36" i="20"/>
  <c r="H36" i="20"/>
  <c r="N13" i="20"/>
  <c r="H42" i="20"/>
  <c r="I39" i="20"/>
  <c r="G26" i="20"/>
  <c r="L14" i="20"/>
  <c r="O42" i="20"/>
  <c r="O38" i="20"/>
  <c r="I27" i="20"/>
  <c r="K11" i="20"/>
  <c r="N42" i="20"/>
  <c r="J36" i="20"/>
  <c r="J10" i="20"/>
  <c r="N47" i="20"/>
  <c r="O51" i="20"/>
  <c r="D51" i="20"/>
  <c r="L48" i="20"/>
  <c r="O21" i="20"/>
  <c r="K21" i="20"/>
  <c r="L17" i="20"/>
  <c r="F24" i="20"/>
  <c r="I24" i="20"/>
  <c r="N22" i="20"/>
  <c r="E22" i="20"/>
  <c r="J45" i="20"/>
  <c r="D45" i="20"/>
  <c r="N46" i="20"/>
  <c r="E46" i="20"/>
  <c r="I23" i="20"/>
  <c r="O40" i="20"/>
  <c r="F16" i="20"/>
  <c r="F43" i="20"/>
  <c r="M32" i="20"/>
  <c r="G16" i="20"/>
  <c r="J15" i="20"/>
  <c r="L15" i="20"/>
  <c r="O50" i="20"/>
  <c r="N43" i="20"/>
  <c r="G37" i="20"/>
  <c r="D36" i="20"/>
  <c r="N39" i="20"/>
  <c r="L40" i="20"/>
  <c r="D13" i="20"/>
  <c r="M18" i="20"/>
  <c r="I16" i="20"/>
  <c r="O10" i="20"/>
  <c r="L32" i="20"/>
  <c r="M36" i="20"/>
  <c r="K29" i="20"/>
  <c r="M39" i="20"/>
  <c r="N28" i="20"/>
  <c r="J27" i="20"/>
  <c r="N50" i="20"/>
  <c r="F39" i="20"/>
  <c r="L16" i="20"/>
  <c r="G50" i="20"/>
  <c r="M38" i="20"/>
  <c r="J47" i="20"/>
  <c r="N51" i="20"/>
  <c r="G51" i="20"/>
  <c r="K48" i="20"/>
  <c r="E21" i="20"/>
  <c r="J23" i="20"/>
  <c r="I17" i="20"/>
  <c r="N24" i="20"/>
  <c r="E24" i="20"/>
  <c r="G22" i="20"/>
  <c r="J22" i="20"/>
  <c r="I45" i="20"/>
  <c r="O45" i="20"/>
  <c r="M46" i="20"/>
  <c r="N49" i="20"/>
  <c r="F23" i="20"/>
  <c r="E40" i="20"/>
  <c r="H16" i="20"/>
  <c r="E43" i="20"/>
  <c r="H26" i="20"/>
  <c r="O26" i="20"/>
  <c r="E15" i="20"/>
  <c r="K38" i="20"/>
  <c r="J16" i="20"/>
  <c r="N40" i="20"/>
  <c r="K13" i="20"/>
  <c r="D32" i="20"/>
  <c r="L42" i="20"/>
  <c r="D39" i="20"/>
  <c r="O32" i="20"/>
  <c r="H34" i="20"/>
  <c r="N36" i="20"/>
  <c r="L44" i="20"/>
  <c r="E36" i="20"/>
  <c r="I18" i="20"/>
  <c r="F10" i="20"/>
  <c r="H39" i="20"/>
  <c r="F26" i="20"/>
  <c r="M50" i="20"/>
  <c r="M35" i="20"/>
  <c r="I36" i="20"/>
  <c r="J28" i="20"/>
  <c r="K18" i="20"/>
  <c r="L47" i="20"/>
  <c r="M47" i="20"/>
  <c r="M51" i="20"/>
  <c r="O48" i="20"/>
  <c r="I48" i="20"/>
  <c r="G21" i="20"/>
  <c r="F49" i="20"/>
  <c r="E17" i="20"/>
  <c r="G24" i="20"/>
  <c r="J24" i="20"/>
  <c r="K22" i="20"/>
  <c r="M22" i="20"/>
  <c r="M45" i="20"/>
  <c r="K45" i="20"/>
  <c r="L46" i="20"/>
  <c r="J49" i="20"/>
  <c r="L23" i="20"/>
  <c r="F11" i="20"/>
  <c r="O28" i="20"/>
  <c r="F40" i="20"/>
  <c r="D26" i="20"/>
  <c r="K26" i="20"/>
  <c r="N14" i="20"/>
  <c r="F14" i="20"/>
  <c r="M26" i="20"/>
  <c r="J50" i="20"/>
  <c r="O25" i="20"/>
  <c r="G33" i="20"/>
  <c r="N32" i="20"/>
  <c r="O36" i="20"/>
  <c r="N29" i="20"/>
  <c r="K32" i="20"/>
  <c r="G39" i="20"/>
  <c r="K25" i="20"/>
  <c r="D49" i="20"/>
  <c r="N34" i="20"/>
  <c r="N44" i="20"/>
  <c r="F36" i="20"/>
  <c r="G10" i="20"/>
  <c r="M28" i="20"/>
  <c r="E28" i="20"/>
  <c r="L36" i="20"/>
  <c r="L28" i="20"/>
  <c r="D35" i="20"/>
  <c r="G47" i="20"/>
  <c r="I47" i="20"/>
  <c r="J51" i="20"/>
  <c r="E48" i="20"/>
  <c r="J48" i="20"/>
  <c r="L21" i="20"/>
  <c r="J21" i="20"/>
  <c r="J17" i="20"/>
  <c r="K24" i="20"/>
  <c r="M24" i="20"/>
  <c r="O22" i="20"/>
  <c r="N23" i="20"/>
  <c r="H45" i="20"/>
  <c r="M23" i="20"/>
  <c r="K46" i="20"/>
  <c r="M49" i="20"/>
  <c r="E49" i="20"/>
  <c r="K50" i="20"/>
  <c r="H32" i="20"/>
  <c r="M40" i="20"/>
  <c r="M10" i="20"/>
  <c r="F15" i="20"/>
  <c r="I14" i="20"/>
  <c r="H14" i="20"/>
  <c r="H15" i="20"/>
  <c r="K35" i="20"/>
  <c r="N16" i="20"/>
  <c r="M34" i="20"/>
  <c r="D14" i="20"/>
  <c r="K15" i="20"/>
  <c r="F18" i="20"/>
  <c r="J44" i="20"/>
  <c r="G29" i="20"/>
  <c r="K36" i="20"/>
  <c r="K39" i="20"/>
  <c r="E23" i="20"/>
  <c r="J35" i="20"/>
  <c r="M25" i="20"/>
  <c r="E50" i="20"/>
  <c r="N38" i="20"/>
  <c r="F38" i="20"/>
  <c r="D10" i="20"/>
  <c r="D50" i="20"/>
  <c r="K10" i="20"/>
  <c r="D42" i="20"/>
  <c r="D47" i="20"/>
  <c r="E47" i="20"/>
  <c r="E51" i="20"/>
  <c r="G48" i="20"/>
  <c r="H48" i="20"/>
  <c r="H21" i="20"/>
  <c r="K17" i="20"/>
  <c r="M17" i="20"/>
  <c r="O24" i="20"/>
  <c r="H23" i="20"/>
  <c r="D22" i="20"/>
  <c r="O23" i="20"/>
  <c r="E45" i="20"/>
  <c r="G23" i="20"/>
  <c r="J46" i="20"/>
  <c r="I49" i="20"/>
  <c r="E14" i="20"/>
  <c r="I50" i="20"/>
  <c r="E32" i="20"/>
  <c r="K42" i="20"/>
  <c r="N15" i="20"/>
  <c r="M15" i="20"/>
  <c r="J43" i="20"/>
  <c r="K43" i="20"/>
  <c r="D15" i="20"/>
  <c r="O29" i="20"/>
  <c r="J39" i="20"/>
  <c r="E26" i="20"/>
  <c r="G34" i="20"/>
  <c r="H25" i="20"/>
  <c r="K44" i="20"/>
  <c r="E18" i="20"/>
  <c r="O39" i="20"/>
  <c r="O14" i="20"/>
  <c r="I42" i="20"/>
  <c r="G35" i="20"/>
  <c r="N18" i="20"/>
  <c r="K27" i="20"/>
  <c r="E25" i="20"/>
  <c r="H38" i="20"/>
  <c r="L18" i="20"/>
  <c r="E38" i="20"/>
  <c r="D16" i="20"/>
  <c r="F47" i="20"/>
  <c r="H47" i="20"/>
  <c r="I51" i="20"/>
  <c r="D48" i="20"/>
  <c r="F48" i="20"/>
  <c r="M21" i="20"/>
  <c r="O17" i="20"/>
  <c r="F17" i="20"/>
  <c r="D24" i="20"/>
  <c r="G49" i="20"/>
  <c r="H22" i="20"/>
  <c r="H49" i="20"/>
  <c r="G45" i="20"/>
  <c r="O46" i="20"/>
  <c r="I46" i="20"/>
  <c r="K49" i="20"/>
  <c r="G14" i="20"/>
  <c r="L35" i="20"/>
  <c r="I26" i="20"/>
  <c r="M16" i="20"/>
  <c r="G43" i="20"/>
  <c r="G38" i="20"/>
  <c r="K40" i="20"/>
  <c r="J40" i="20"/>
  <c r="I38" i="20"/>
  <c r="G32" i="20"/>
  <c r="O44" i="20"/>
  <c r="L39" i="20"/>
  <c r="D18" i="20"/>
  <c r="E34" i="20"/>
  <c r="H35" i="20"/>
  <c r="L38" i="20"/>
  <c r="L34" i="20"/>
  <c r="J18" i="20"/>
  <c r="M33" i="20"/>
  <c r="F13" i="20"/>
  <c r="G28" i="20"/>
  <c r="H18" i="20"/>
  <c r="L50" i="20"/>
  <c r="G25" i="20"/>
  <c r="F27" i="20"/>
  <c r="D34" i="20"/>
  <c r="D25" i="20"/>
  <c r="I28" i="20"/>
  <c r="K47" i="20"/>
  <c r="K51" i="20"/>
  <c r="L51" i="20"/>
  <c r="N48" i="20"/>
  <c r="D21" i="20"/>
  <c r="D23" i="20"/>
  <c r="D17" i="20"/>
  <c r="N17" i="20"/>
  <c r="H24" i="20"/>
  <c r="I21" i="20"/>
  <c r="L22" i="20"/>
  <c r="F21" i="20"/>
  <c r="L45" i="20"/>
  <c r="D46" i="20"/>
  <c r="F46" i="20"/>
  <c r="O49" i="20"/>
  <c r="O43" i="20"/>
  <c r="I35" i="20"/>
  <c r="L26" i="20"/>
  <c r="O16" i="20"/>
  <c r="M43" i="20"/>
  <c r="I43" i="20"/>
  <c r="K16" i="20"/>
  <c r="D40" i="20"/>
  <c r="D38" i="20"/>
  <c r="J26" i="20"/>
  <c r="I40" i="20"/>
  <c r="F50" i="20"/>
  <c r="E29" i="20"/>
  <c r="J38" i="20"/>
  <c r="E42" i="20"/>
  <c r="H50" i="20"/>
  <c r="O27" i="20"/>
  <c r="M42" i="20"/>
  <c r="E39" i="20"/>
  <c r="F42" i="20"/>
  <c r="G42" i="20"/>
  <c r="F35" i="20"/>
  <c r="N11" i="20"/>
  <c r="K28" i="20"/>
  <c r="D27" i="20"/>
  <c r="O35" i="20"/>
  <c r="F28" i="20"/>
  <c r="N27" i="20"/>
  <c r="H27" i="20"/>
  <c r="N35" i="20"/>
  <c r="M27" i="20"/>
  <c r="D28" i="20"/>
  <c r="O47" i="20"/>
  <c r="F51" i="20"/>
  <c r="H51" i="20"/>
  <c r="M48" i="20"/>
  <c r="N21" i="20"/>
  <c r="K23" i="20"/>
  <c r="H17" i="20"/>
  <c r="G17" i="20"/>
  <c r="L24" i="20"/>
  <c r="F22" i="20"/>
  <c r="I22" i="20"/>
  <c r="N45" i="20"/>
  <c r="F45" i="20"/>
  <c r="G46" i="20"/>
  <c r="H46" i="20"/>
  <c r="L49" i="20"/>
  <c r="L43" i="20"/>
  <c r="J42" i="20"/>
  <c r="G15" i="20"/>
  <c r="I32" i="20"/>
  <c r="E16" i="20"/>
  <c r="I15" i="20"/>
  <c r="M14" i="20"/>
  <c r="O15" i="20"/>
  <c r="K19" i="16"/>
  <c r="K16" i="16"/>
  <c r="K21" i="16"/>
  <c r="A97" i="20"/>
  <c r="C9" i="20"/>
  <c r="B9" i="20"/>
  <c r="H9" i="20" s="1"/>
  <c r="H91" i="20" s="1"/>
  <c r="K20" i="16"/>
  <c r="K23" i="16"/>
  <c r="B22" i="17"/>
  <c r="A20" i="20"/>
  <c r="B34" i="17"/>
  <c r="A31" i="20"/>
  <c r="B10" i="17"/>
  <c r="AC27" i="19" l="1"/>
  <c r="AC26" i="19"/>
  <c r="L9" i="20"/>
  <c r="L91" i="20" s="1"/>
  <c r="F9" i="20"/>
  <c r="F91" i="20" s="1"/>
  <c r="F100" i="20" s="1"/>
  <c r="I9" i="20"/>
  <c r="I91" i="20" s="1"/>
  <c r="E9" i="20"/>
  <c r="E91" i="20" s="1"/>
  <c r="N9" i="20"/>
  <c r="N91" i="20" s="1"/>
  <c r="M9" i="20"/>
  <c r="M91" i="20" s="1"/>
  <c r="G9" i="20"/>
  <c r="G91" i="20" s="1"/>
  <c r="K9" i="20"/>
  <c r="K91" i="20" s="1"/>
  <c r="O9" i="20"/>
  <c r="O91" i="20" s="1"/>
  <c r="J9" i="20"/>
  <c r="J91" i="20" s="1"/>
  <c r="D9" i="20"/>
  <c r="C31" i="20"/>
  <c r="A119" i="20"/>
  <c r="B31" i="20"/>
  <c r="H31" i="20" s="1"/>
  <c r="A108" i="20"/>
  <c r="B20" i="20"/>
  <c r="H20" i="20" s="1"/>
  <c r="C20" i="20"/>
  <c r="A78" i="17"/>
  <c r="A66" i="17"/>
  <c r="A59" i="17"/>
  <c r="F109" i="20" l="1"/>
  <c r="A54" i="20"/>
  <c r="G66" i="20"/>
  <c r="N88" i="20"/>
  <c r="I69" i="20"/>
  <c r="G81" i="20"/>
  <c r="M87" i="20"/>
  <c r="J86" i="20"/>
  <c r="I65" i="20"/>
  <c r="E67" i="20"/>
  <c r="E80" i="20"/>
  <c r="M81" i="20"/>
  <c r="G89" i="20"/>
  <c r="H80" i="20"/>
  <c r="D83" i="20"/>
  <c r="K87" i="20"/>
  <c r="N86" i="20"/>
  <c r="D68" i="20"/>
  <c r="M84" i="20"/>
  <c r="K81" i="20"/>
  <c r="M89" i="20"/>
  <c r="H86" i="20"/>
  <c r="J66" i="20"/>
  <c r="M88" i="20"/>
  <c r="J65" i="20"/>
  <c r="G84" i="20"/>
  <c r="L87" i="20"/>
  <c r="J81" i="20"/>
  <c r="M83" i="20"/>
  <c r="F66" i="20"/>
  <c r="E84" i="20"/>
  <c r="F65" i="20"/>
  <c r="F83" i="20"/>
  <c r="F87" i="20"/>
  <c r="G69" i="20"/>
  <c r="O81" i="20"/>
  <c r="L89" i="20"/>
  <c r="K80" i="20"/>
  <c r="I81" i="20"/>
  <c r="N87" i="20"/>
  <c r="K86" i="20"/>
  <c r="J83" i="20"/>
  <c r="J88" i="20"/>
  <c r="L69" i="20"/>
  <c r="K68" i="20"/>
  <c r="H85" i="20"/>
  <c r="L83" i="20"/>
  <c r="D87" i="20"/>
  <c r="G86" i="20"/>
  <c r="O68" i="20"/>
  <c r="K69" i="20"/>
  <c r="G82" i="20"/>
  <c r="M82" i="20"/>
  <c r="H68" i="20"/>
  <c r="O84" i="20"/>
  <c r="I82" i="20"/>
  <c r="O66" i="20"/>
  <c r="G88" i="20"/>
  <c r="E69" i="20"/>
  <c r="H81" i="20"/>
  <c r="J87" i="20"/>
  <c r="F86" i="20"/>
  <c r="H83" i="20"/>
  <c r="H87" i="20"/>
  <c r="H69" i="20"/>
  <c r="E66" i="20"/>
  <c r="I88" i="20"/>
  <c r="K82" i="20"/>
  <c r="K67" i="20"/>
  <c r="L85" i="20"/>
  <c r="K83" i="20"/>
  <c r="F88" i="20"/>
  <c r="N69" i="20"/>
  <c r="L68" i="20"/>
  <c r="J85" i="20"/>
  <c r="G80" i="20"/>
  <c r="E83" i="20"/>
  <c r="H67" i="20"/>
  <c r="O86" i="20"/>
  <c r="G67" i="20"/>
  <c r="M85" i="20"/>
  <c r="L82" i="20"/>
  <c r="K66" i="20"/>
  <c r="I84" i="20"/>
  <c r="K65" i="20"/>
  <c r="G83" i="20"/>
  <c r="G87" i="20"/>
  <c r="D69" i="20"/>
  <c r="D66" i="20"/>
  <c r="H88" i="20"/>
  <c r="F69" i="20"/>
  <c r="N68" i="20"/>
  <c r="L84" i="20"/>
  <c r="O82" i="20"/>
  <c r="O89" i="20"/>
  <c r="N80" i="20"/>
  <c r="M66" i="20"/>
  <c r="E88" i="20"/>
  <c r="E65" i="20"/>
  <c r="D67" i="20"/>
  <c r="F85" i="20"/>
  <c r="M86" i="20"/>
  <c r="O80" i="20"/>
  <c r="H89" i="20"/>
  <c r="J80" i="20"/>
  <c r="O67" i="20"/>
  <c r="M80" i="20"/>
  <c r="J82" i="20"/>
  <c r="I68" i="20"/>
  <c r="H84" i="20"/>
  <c r="F82" i="20"/>
  <c r="H66" i="20"/>
  <c r="O88" i="20"/>
  <c r="J69" i="20"/>
  <c r="L66" i="20"/>
  <c r="D84" i="20"/>
  <c r="D65" i="20"/>
  <c r="M68" i="20"/>
  <c r="G85" i="20"/>
  <c r="N81" i="20"/>
  <c r="I89" i="20"/>
  <c r="D86" i="20"/>
  <c r="G68" i="20"/>
  <c r="N84" i="20"/>
  <c r="N65" i="20"/>
  <c r="E89" i="20"/>
  <c r="O83" i="20"/>
  <c r="F81" i="20"/>
  <c r="F80" i="20"/>
  <c r="K89" i="20"/>
  <c r="E81" i="20"/>
  <c r="D89" i="20"/>
  <c r="L80" i="20"/>
  <c r="N82" i="20"/>
  <c r="I67" i="20"/>
  <c r="K85" i="20"/>
  <c r="H82" i="20"/>
  <c r="N66" i="20"/>
  <c r="F84" i="20"/>
  <c r="D82" i="20"/>
  <c r="J68" i="20"/>
  <c r="K84" i="20"/>
  <c r="H65" i="20"/>
  <c r="M67" i="20"/>
  <c r="O85" i="20"/>
  <c r="N83" i="20"/>
  <c r="O87" i="20"/>
  <c r="L86" i="20"/>
  <c r="F68" i="20"/>
  <c r="I85" i="20"/>
  <c r="D81" i="20"/>
  <c r="N89" i="20"/>
  <c r="E86" i="20"/>
  <c r="E82" i="20"/>
  <c r="F67" i="20"/>
  <c r="D88" i="20"/>
  <c r="L88" i="20"/>
  <c r="L81" i="20"/>
  <c r="I87" i="20"/>
  <c r="I86" i="20"/>
  <c r="L65" i="20"/>
  <c r="L67" i="20"/>
  <c r="D80" i="20"/>
  <c r="G65" i="20"/>
  <c r="E68" i="20"/>
  <c r="J84" i="20"/>
  <c r="O65" i="20"/>
  <c r="J67" i="20"/>
  <c r="D85" i="20"/>
  <c r="M65" i="20"/>
  <c r="J89" i="20"/>
  <c r="I80" i="20"/>
  <c r="I83" i="20"/>
  <c r="K88" i="20"/>
  <c r="M69" i="20"/>
  <c r="N67" i="20"/>
  <c r="E85" i="20"/>
  <c r="E87" i="20"/>
  <c r="F89" i="20"/>
  <c r="N85" i="20"/>
  <c r="I66" i="20"/>
  <c r="O69" i="20"/>
  <c r="F122" i="20"/>
  <c r="F117" i="20"/>
  <c r="N20" i="20"/>
  <c r="F137" i="20"/>
  <c r="F130" i="20"/>
  <c r="F120" i="20"/>
  <c r="F106" i="20"/>
  <c r="F128" i="20"/>
  <c r="L20" i="20"/>
  <c r="I20" i="20"/>
  <c r="E20" i="20"/>
  <c r="F104" i="20"/>
  <c r="F97" i="20"/>
  <c r="F179" i="20" s="1"/>
  <c r="M20" i="20"/>
  <c r="K31" i="20"/>
  <c r="L31" i="20"/>
  <c r="I31" i="20"/>
  <c r="M31" i="20"/>
  <c r="F20" i="20"/>
  <c r="F108" i="20" s="1"/>
  <c r="N31" i="20"/>
  <c r="D31" i="20"/>
  <c r="G31" i="20"/>
  <c r="J20" i="20"/>
  <c r="G20" i="20"/>
  <c r="E31" i="20"/>
  <c r="O31" i="20"/>
  <c r="K20" i="20"/>
  <c r="O20" i="20"/>
  <c r="J31" i="20"/>
  <c r="F31" i="20"/>
  <c r="F119" i="20" s="1"/>
  <c r="D20" i="20"/>
  <c r="F125" i="20"/>
  <c r="F105" i="20"/>
  <c r="F121" i="20"/>
  <c r="F127" i="20"/>
  <c r="F111" i="20"/>
  <c r="F123" i="20"/>
  <c r="F134" i="20"/>
  <c r="F113" i="20"/>
  <c r="F133" i="20"/>
  <c r="F124" i="20"/>
  <c r="F139" i="20"/>
  <c r="F131" i="20"/>
  <c r="F115" i="20"/>
  <c r="F103" i="20"/>
  <c r="F138" i="20"/>
  <c r="F102" i="20"/>
  <c r="F132" i="20"/>
  <c r="F99" i="20"/>
  <c r="F135" i="20"/>
  <c r="F112" i="20"/>
  <c r="F136" i="20"/>
  <c r="F110" i="20"/>
  <c r="F101" i="20"/>
  <c r="F126" i="20"/>
  <c r="F114" i="20"/>
  <c r="F98" i="20"/>
  <c r="F116" i="20"/>
  <c r="A142" i="20"/>
  <c r="C54" i="20"/>
  <c r="B78" i="17"/>
  <c r="A70" i="20"/>
  <c r="B66" i="17"/>
  <c r="A60" i="20"/>
  <c r="B59" i="17"/>
  <c r="B37" i="16"/>
  <c r="G15" i="16"/>
  <c r="G23" i="16"/>
  <c r="AG27" i="19" l="1"/>
  <c r="AG26" i="19"/>
  <c r="C60" i="20"/>
  <c r="A148" i="20"/>
  <c r="A158" i="20"/>
  <c r="C70" i="20"/>
  <c r="F29" i="16"/>
  <c r="F30" i="16"/>
  <c r="F28" i="16"/>
  <c r="F155" i="20"/>
  <c r="F170" i="20"/>
  <c r="F177" i="20"/>
  <c r="F153" i="20"/>
  <c r="F169" i="20"/>
  <c r="F168" i="20"/>
  <c r="F176" i="20"/>
  <c r="F173" i="20"/>
  <c r="F175" i="20"/>
  <c r="F171" i="20"/>
  <c r="F172" i="20"/>
  <c r="F157" i="20"/>
  <c r="F156" i="20"/>
  <c r="F154" i="20"/>
  <c r="F174" i="20"/>
  <c r="G19" i="16"/>
  <c r="G17" i="16"/>
  <c r="G20" i="16"/>
  <c r="G21" i="16"/>
  <c r="G22" i="16"/>
  <c r="G18" i="16"/>
  <c r="G16" i="16"/>
  <c r="Y27" i="19" s="1"/>
  <c r="Y26" i="19" l="1"/>
  <c r="R25" i="6"/>
  <c r="R26" i="6"/>
  <c r="R27" i="6"/>
  <c r="R28" i="6"/>
  <c r="R29" i="6"/>
  <c r="R30" i="6"/>
  <c r="R31" i="6"/>
  <c r="R32" i="6"/>
  <c r="R33" i="6"/>
  <c r="R34" i="6"/>
  <c r="R35" i="6"/>
  <c r="R36" i="6"/>
  <c r="R37" i="6"/>
  <c r="R38" i="6"/>
  <c r="R24" i="6"/>
  <c r="R20" i="6"/>
  <c r="R19" i="6"/>
  <c r="R18" i="6"/>
  <c r="R17" i="6"/>
  <c r="R16" i="6"/>
  <c r="R15" i="6"/>
  <c r="R14" i="6"/>
  <c r="R13" i="6"/>
  <c r="R12" i="6"/>
  <c r="R11" i="6"/>
  <c r="R10" i="6"/>
  <c r="R9" i="6"/>
  <c r="R8" i="6"/>
  <c r="R7" i="6"/>
  <c r="R6" i="6"/>
  <c r="N54" i="3"/>
  <c r="M54" i="3"/>
  <c r="L54" i="3"/>
  <c r="K54" i="3"/>
  <c r="J54" i="3"/>
  <c r="I54" i="3"/>
  <c r="H54" i="3"/>
  <c r="G54" i="3"/>
  <c r="F54" i="3"/>
  <c r="E54" i="3"/>
  <c r="D54" i="3"/>
  <c r="C54" i="3"/>
  <c r="N44" i="3"/>
  <c r="M44" i="3"/>
  <c r="L44" i="3"/>
  <c r="K44" i="3"/>
  <c r="J44" i="3"/>
  <c r="I44" i="3"/>
  <c r="H44" i="3"/>
  <c r="G44" i="3"/>
  <c r="F44" i="3"/>
  <c r="E44" i="3"/>
  <c r="D44" i="3"/>
  <c r="C44" i="3"/>
  <c r="N24" i="3"/>
  <c r="M24" i="3"/>
  <c r="L24" i="3"/>
  <c r="K24" i="3"/>
  <c r="J24" i="3"/>
  <c r="I24" i="3"/>
  <c r="H24" i="3"/>
  <c r="G24" i="3"/>
  <c r="F24" i="3"/>
  <c r="E24" i="3"/>
  <c r="D24" i="3"/>
  <c r="C24" i="3"/>
  <c r="D12" i="3"/>
  <c r="E12" i="3"/>
  <c r="F12" i="3"/>
  <c r="G12" i="3"/>
  <c r="H12" i="3"/>
  <c r="I12" i="3"/>
  <c r="J12" i="3"/>
  <c r="K12" i="3"/>
  <c r="L12" i="3"/>
  <c r="M12" i="3"/>
  <c r="N12" i="3"/>
  <c r="C12" i="3"/>
  <c r="O24" i="3" l="1"/>
  <c r="O12" i="3"/>
  <c r="O54" i="3"/>
  <c r="O44" i="3"/>
  <c r="P42" i="3" l="1"/>
  <c r="P41" i="3"/>
  <c r="P40" i="3"/>
  <c r="P39" i="3"/>
  <c r="P52" i="3"/>
  <c r="P51" i="3"/>
  <c r="P50" i="3"/>
  <c r="P49" i="3"/>
  <c r="P8" i="3"/>
  <c r="P7" i="3"/>
  <c r="P10" i="3"/>
  <c r="P9" i="3"/>
  <c r="P19" i="3"/>
  <c r="P22" i="3"/>
  <c r="P21" i="3"/>
  <c r="P20" i="3"/>
  <c r="D47" i="2" l="1"/>
  <c r="O47" i="2"/>
  <c r="N47" i="2"/>
  <c r="M47" i="2"/>
  <c r="L47" i="2"/>
  <c r="K47" i="2"/>
  <c r="J47" i="2"/>
  <c r="I47" i="2"/>
  <c r="H47" i="2"/>
  <c r="G47" i="2"/>
  <c r="F47" i="2"/>
  <c r="E47" i="2"/>
  <c r="O62" i="2"/>
  <c r="N62" i="2"/>
  <c r="M62" i="2"/>
  <c r="L62" i="2"/>
  <c r="K62" i="2"/>
  <c r="J62" i="2"/>
  <c r="I62" i="2"/>
  <c r="H62" i="2"/>
  <c r="G62" i="2"/>
  <c r="F62" i="2"/>
  <c r="E62" i="2"/>
  <c r="D62" i="2"/>
  <c r="E32" i="2"/>
  <c r="F32" i="2"/>
  <c r="G32" i="2"/>
  <c r="H32" i="2"/>
  <c r="I32" i="2"/>
  <c r="J32" i="2"/>
  <c r="K32" i="2"/>
  <c r="L32" i="2"/>
  <c r="M32" i="2"/>
  <c r="N32" i="2"/>
  <c r="O32" i="2"/>
  <c r="D32" i="2"/>
  <c r="E17" i="2"/>
  <c r="E64" i="2" s="1"/>
  <c r="F17" i="2"/>
  <c r="F64" i="2" s="1"/>
  <c r="G17" i="2"/>
  <c r="G64" i="2" s="1"/>
  <c r="H17" i="2"/>
  <c r="H64" i="2" s="1"/>
  <c r="I17" i="2"/>
  <c r="J17" i="2"/>
  <c r="J64" i="2" s="1"/>
  <c r="K17" i="2"/>
  <c r="K64" i="2" s="1"/>
  <c r="L17" i="2"/>
  <c r="M17" i="2"/>
  <c r="M64" i="2" s="1"/>
  <c r="N17" i="2"/>
  <c r="O17" i="2"/>
  <c r="D17" i="2"/>
  <c r="D64" i="2" s="1"/>
  <c r="O64" i="2" l="1"/>
  <c r="L64" i="2"/>
  <c r="I64" i="2"/>
  <c r="N64" i="2"/>
  <c r="P62" i="2"/>
  <c r="P47" i="2"/>
  <c r="P32" i="2"/>
  <c r="P17" i="2"/>
  <c r="P64" i="2" l="1"/>
  <c r="Q62" i="2" s="1"/>
  <c r="Q43" i="2"/>
  <c r="Q42" i="2"/>
  <c r="Q36" i="2"/>
  <c r="Q44" i="2"/>
  <c r="Q37" i="2"/>
  <c r="Q45" i="2"/>
  <c r="Q38" i="2"/>
  <c r="Q40" i="2"/>
  <c r="Q41" i="2"/>
  <c r="Q39" i="2"/>
  <c r="Q52" i="2"/>
  <c r="Q60" i="2"/>
  <c r="Q51" i="2"/>
  <c r="Q56" i="2"/>
  <c r="Q53" i="2"/>
  <c r="Q58" i="2"/>
  <c r="Q54" i="2"/>
  <c r="Q55" i="2"/>
  <c r="Q57" i="2"/>
  <c r="Q59" i="2"/>
  <c r="Q32" i="2" l="1"/>
  <c r="Q47" i="2"/>
  <c r="Q38" i="6"/>
  <c r="P38" i="6"/>
  <c r="Q37" i="6"/>
  <c r="P37" i="6"/>
  <c r="Q36" i="6"/>
  <c r="P36" i="6"/>
  <c r="Q35" i="6"/>
  <c r="P35" i="6"/>
  <c r="Q34" i="6"/>
  <c r="P34" i="6"/>
  <c r="Q33" i="6"/>
  <c r="P33" i="6"/>
  <c r="Q32" i="6"/>
  <c r="P32" i="6"/>
  <c r="Q31" i="6"/>
  <c r="P31" i="6"/>
  <c r="Q30" i="6"/>
  <c r="P30" i="6"/>
  <c r="Q29" i="6"/>
  <c r="P29" i="6"/>
  <c r="Q28" i="6"/>
  <c r="P28" i="6"/>
  <c r="Q27" i="6"/>
  <c r="P27" i="6"/>
  <c r="Q26" i="6"/>
  <c r="P26" i="6"/>
  <c r="Q25" i="6"/>
  <c r="P25" i="6"/>
  <c r="Q24" i="6"/>
  <c r="P24" i="6"/>
  <c r="N22" i="5" l="1"/>
  <c r="N34" i="5" s="1"/>
  <c r="C60" i="5"/>
  <c r="O20" i="5" l="1"/>
  <c r="E22" i="14" l="1"/>
  <c r="F22" i="14"/>
  <c r="G22" i="14"/>
  <c r="H22" i="14"/>
  <c r="J22" i="14"/>
  <c r="K22" i="14"/>
  <c r="L22" i="14"/>
  <c r="M22" i="14"/>
  <c r="N22" i="14"/>
  <c r="O22" i="14"/>
  <c r="D22" i="14"/>
  <c r="P22" i="14" l="1"/>
  <c r="Q6" i="14" s="1"/>
  <c r="Q7" i="14" l="1"/>
  <c r="Q12" i="14"/>
  <c r="Q14" i="14"/>
  <c r="Q8" i="14"/>
  <c r="Q20" i="14"/>
  <c r="Q13" i="14"/>
  <c r="Q15" i="14"/>
  <c r="Q16" i="14"/>
  <c r="Q19" i="14"/>
  <c r="Q10" i="14"/>
  <c r="Q17" i="14"/>
  <c r="Q11" i="14"/>
  <c r="Q9" i="14"/>
  <c r="Q18" i="14"/>
  <c r="Q20" i="6"/>
  <c r="P20" i="6"/>
  <c r="Q19" i="6"/>
  <c r="P19" i="6"/>
  <c r="Q18" i="6"/>
  <c r="P18" i="6"/>
  <c r="Q17" i="6"/>
  <c r="P17" i="6"/>
  <c r="Q16" i="6"/>
  <c r="P16" i="6"/>
  <c r="Q15" i="6"/>
  <c r="P15" i="6"/>
  <c r="Q14" i="6"/>
  <c r="P14" i="6"/>
  <c r="Q13" i="6"/>
  <c r="P13" i="6"/>
  <c r="Q12" i="6"/>
  <c r="P12" i="6"/>
  <c r="Q11" i="6"/>
  <c r="P11" i="6"/>
  <c r="Q10" i="6"/>
  <c r="P10" i="6"/>
  <c r="Q9" i="6"/>
  <c r="P9" i="6"/>
  <c r="Q8" i="6"/>
  <c r="P8" i="6"/>
  <c r="Q7" i="6"/>
  <c r="P7" i="6"/>
  <c r="Q6" i="6"/>
  <c r="P6" i="6"/>
  <c r="N60" i="5" l="1"/>
  <c r="M60" i="5"/>
  <c r="L60" i="5"/>
  <c r="K60" i="5"/>
  <c r="J60" i="5"/>
  <c r="I60" i="5"/>
  <c r="H60" i="5"/>
  <c r="G60" i="5"/>
  <c r="F60" i="5"/>
  <c r="E60" i="5"/>
  <c r="D60" i="5"/>
  <c r="N43" i="5"/>
  <c r="M43" i="5"/>
  <c r="L43" i="5"/>
  <c r="K43" i="5"/>
  <c r="J43" i="5"/>
  <c r="I43" i="5"/>
  <c r="H43" i="5"/>
  <c r="G43" i="5"/>
  <c r="F43" i="5"/>
  <c r="E43" i="5"/>
  <c r="D43" i="5"/>
  <c r="C43" i="5"/>
  <c r="C62" i="5" s="1"/>
  <c r="M22" i="5"/>
  <c r="M34" i="5" s="1"/>
  <c r="L22" i="5"/>
  <c r="L34" i="5" s="1"/>
  <c r="K22" i="5"/>
  <c r="K34" i="5" s="1"/>
  <c r="J22" i="5"/>
  <c r="J34" i="5" s="1"/>
  <c r="I22" i="5"/>
  <c r="I34" i="5" s="1"/>
  <c r="H22" i="5"/>
  <c r="H34" i="5" s="1"/>
  <c r="G22" i="5"/>
  <c r="G34" i="5" s="1"/>
  <c r="F22" i="5"/>
  <c r="F34" i="5" s="1"/>
  <c r="E22" i="5"/>
  <c r="E34" i="5" s="1"/>
  <c r="D22" i="5"/>
  <c r="D34" i="5" s="1"/>
  <c r="C22" i="5"/>
  <c r="C34" i="5" s="1"/>
  <c r="L62" i="5" l="1"/>
  <c r="K62" i="5"/>
  <c r="E62" i="5"/>
  <c r="M62" i="5"/>
  <c r="D62" i="5"/>
  <c r="O34" i="5"/>
  <c r="P32" i="5" s="1"/>
  <c r="I62" i="5"/>
  <c r="H62" i="5"/>
  <c r="H64" i="5" s="1"/>
  <c r="G62" i="5"/>
  <c r="F62" i="5"/>
  <c r="N62" i="5"/>
  <c r="J62" i="5"/>
  <c r="E64" i="5"/>
  <c r="O43" i="5"/>
  <c r="O60" i="5"/>
  <c r="D64" i="5"/>
  <c r="O22" i="5"/>
  <c r="P22" i="5" l="1"/>
  <c r="M64" i="5"/>
  <c r="J64" i="5"/>
  <c r="N64" i="5"/>
  <c r="L64" i="5"/>
  <c r="P20" i="5"/>
  <c r="G64" i="5"/>
  <c r="I64" i="5"/>
  <c r="F64" i="5"/>
  <c r="K64" i="5"/>
  <c r="C64" i="5"/>
  <c r="O62" i="5"/>
  <c r="P43" i="5" l="1"/>
  <c r="P50" i="5"/>
  <c r="P60" i="5"/>
  <c r="O64" i="5"/>
  <c r="O66" i="5" s="1"/>
  <c r="O58" i="5"/>
  <c r="P58" i="5" s="1"/>
  <c r="O57" i="5"/>
  <c r="P57" i="5" s="1"/>
  <c r="O56" i="5"/>
  <c r="O55" i="5"/>
  <c r="O54" i="5"/>
  <c r="H28" i="19" s="1"/>
  <c r="H32" i="19" l="1"/>
  <c r="H31" i="19"/>
  <c r="H30" i="19"/>
  <c r="H29" i="19"/>
  <c r="AB28" i="19"/>
  <c r="X28" i="19"/>
  <c r="AD28" i="19"/>
  <c r="P54" i="5"/>
  <c r="P55" i="5"/>
  <c r="P56" i="5"/>
  <c r="O41" i="5"/>
  <c r="O40" i="5"/>
  <c r="O19" i="5"/>
  <c r="O18" i="5"/>
  <c r="O17" i="5"/>
  <c r="D14" i="19" s="1"/>
  <c r="O16" i="5"/>
  <c r="D13" i="19" s="1"/>
  <c r="AE13" i="19" l="1"/>
  <c r="F24" i="19"/>
  <c r="B6" i="15"/>
  <c r="B7" i="15"/>
  <c r="F25" i="19"/>
  <c r="D15" i="19"/>
  <c r="D17" i="19"/>
  <c r="D16" i="19"/>
  <c r="AE14" i="19"/>
  <c r="AD29" i="19"/>
  <c r="X29" i="19"/>
  <c r="AB29" i="19"/>
  <c r="AD30" i="19"/>
  <c r="AB30" i="19"/>
  <c r="X30" i="19"/>
  <c r="AD31" i="19"/>
  <c r="AB31" i="19"/>
  <c r="X31" i="19"/>
  <c r="AD32" i="19"/>
  <c r="X32" i="19"/>
  <c r="AB32" i="19"/>
  <c r="H34" i="19"/>
  <c r="H59" i="19" s="1"/>
  <c r="P19" i="5"/>
  <c r="P16" i="5"/>
  <c r="P17" i="5"/>
  <c r="P18" i="5"/>
  <c r="P40" i="5"/>
  <c r="P41" i="5"/>
  <c r="P12" i="5"/>
  <c r="AE15" i="19" l="1"/>
  <c r="AE16" i="19"/>
  <c r="D34" i="19"/>
  <c r="D48" i="19" s="1"/>
  <c r="AE17" i="19"/>
  <c r="AE34" i="19"/>
  <c r="L6" i="15"/>
  <c r="R24" i="19" s="1"/>
  <c r="M6" i="15"/>
  <c r="S24" i="19" s="1"/>
  <c r="C6" i="15"/>
  <c r="I24" i="19" s="1"/>
  <c r="I6" i="15"/>
  <c r="O24" i="19" s="1"/>
  <c r="J6" i="15"/>
  <c r="P24" i="19" s="1"/>
  <c r="G6" i="15"/>
  <c r="M24" i="19" s="1"/>
  <c r="D6" i="15"/>
  <c r="J24" i="19" s="1"/>
  <c r="O6" i="15"/>
  <c r="U24" i="19" s="1"/>
  <c r="H6" i="15"/>
  <c r="N24" i="19" s="1"/>
  <c r="K6" i="15"/>
  <c r="Q24" i="19" s="1"/>
  <c r="P6" i="15"/>
  <c r="V24" i="19" s="1"/>
  <c r="N6" i="15"/>
  <c r="T24" i="19" s="1"/>
  <c r="E6" i="15"/>
  <c r="K24" i="19" s="1"/>
  <c r="F6" i="15"/>
  <c r="L24" i="19" s="1"/>
  <c r="Q6" i="15"/>
  <c r="Q7" i="15"/>
  <c r="D7" i="15"/>
  <c r="N7" i="15"/>
  <c r="T25" i="19" s="1"/>
  <c r="L7" i="15"/>
  <c r="R25" i="19" s="1"/>
  <c r="J7" i="15"/>
  <c r="P25" i="19" s="1"/>
  <c r="O7" i="15"/>
  <c r="U25" i="19" s="1"/>
  <c r="G7" i="15"/>
  <c r="M25" i="19" s="1"/>
  <c r="P7" i="15"/>
  <c r="V25" i="19" s="1"/>
  <c r="E7" i="15"/>
  <c r="K25" i="19" s="1"/>
  <c r="C7" i="15"/>
  <c r="I25" i="19" s="1"/>
  <c r="M7" i="15"/>
  <c r="S25" i="19" s="1"/>
  <c r="H7" i="15"/>
  <c r="N25" i="19" s="1"/>
  <c r="K7" i="15"/>
  <c r="Q25" i="19" s="1"/>
  <c r="F7" i="15"/>
  <c r="L25" i="19" s="1"/>
  <c r="I7" i="15"/>
  <c r="O25" i="19" s="1"/>
  <c r="F34" i="19"/>
  <c r="H62" i="19"/>
  <c r="H61" i="19"/>
  <c r="H63" i="19"/>
  <c r="H60" i="19"/>
  <c r="AD34" i="19"/>
  <c r="AD59" i="19" s="1"/>
  <c r="X34" i="19"/>
  <c r="AB34" i="19"/>
  <c r="AB59" i="19" s="1"/>
  <c r="C34" i="19"/>
  <c r="F5" i="21"/>
  <c r="H65" i="19"/>
  <c r="D44" i="19" l="1"/>
  <c r="D65" i="19" s="1"/>
  <c r="D45" i="19"/>
  <c r="D47" i="19"/>
  <c r="D46" i="19"/>
  <c r="J25" i="19"/>
  <c r="W25" i="19"/>
  <c r="Z25" i="19" s="1"/>
  <c r="AF25" i="19" s="1"/>
  <c r="C43" i="19"/>
  <c r="C40" i="19"/>
  <c r="C42" i="19"/>
  <c r="C41" i="19"/>
  <c r="F4" i="21"/>
  <c r="AA24" i="19"/>
  <c r="AA25" i="19"/>
  <c r="AG25" i="19" s="1"/>
  <c r="Q16" i="15"/>
  <c r="W24" i="19"/>
  <c r="Y24" i="19" s="1"/>
  <c r="AE40" i="19"/>
  <c r="AE41" i="19"/>
  <c r="AE43" i="19"/>
  <c r="AE42" i="19"/>
  <c r="AE48" i="19"/>
  <c r="AE46" i="19"/>
  <c r="AE45" i="19"/>
  <c r="AE44" i="19"/>
  <c r="AE47" i="19"/>
  <c r="D16" i="15"/>
  <c r="C16" i="15"/>
  <c r="F16" i="15"/>
  <c r="E16" i="15"/>
  <c r="G16" i="15"/>
  <c r="J16" i="15"/>
  <c r="N16" i="15"/>
  <c r="I16" i="15"/>
  <c r="P16" i="15"/>
  <c r="K16" i="15"/>
  <c r="M16" i="15"/>
  <c r="L16" i="15"/>
  <c r="H16" i="15"/>
  <c r="O16" i="15"/>
  <c r="F55" i="19"/>
  <c r="F65" i="19" s="1"/>
  <c r="F56" i="19"/>
  <c r="C39" i="19"/>
  <c r="X63" i="19"/>
  <c r="X62" i="19"/>
  <c r="X60" i="19"/>
  <c r="X61" i="19"/>
  <c r="X59" i="19"/>
  <c r="X65" i="19" s="1"/>
  <c r="AB62" i="19"/>
  <c r="AB60" i="19"/>
  <c r="AB63" i="19"/>
  <c r="AB61" i="19"/>
  <c r="AD60" i="19"/>
  <c r="AD62" i="19"/>
  <c r="AD63" i="19"/>
  <c r="AD61" i="19"/>
  <c r="F10" i="21"/>
  <c r="AB65" i="19"/>
  <c r="F12" i="21"/>
  <c r="AD65" i="19"/>
  <c r="F6" i="21"/>
  <c r="O48" i="3"/>
  <c r="O38" i="3"/>
  <c r="O18" i="3"/>
  <c r="Y25" i="19" l="1"/>
  <c r="AC25" i="19"/>
  <c r="Z24" i="19"/>
  <c r="AC24" i="19"/>
  <c r="B61" i="20"/>
  <c r="B64" i="20"/>
  <c r="B63" i="20"/>
  <c r="B62" i="20"/>
  <c r="B60" i="20"/>
  <c r="B79" i="20"/>
  <c r="B78" i="20"/>
  <c r="B76" i="20"/>
  <c r="B75" i="20"/>
  <c r="B77" i="20"/>
  <c r="B72" i="20"/>
  <c r="B74" i="20"/>
  <c r="B73" i="20"/>
  <c r="B70" i="20"/>
  <c r="B71" i="20"/>
  <c r="AE39" i="19"/>
  <c r="AE65" i="19" s="1"/>
  <c r="C65" i="19"/>
  <c r="F13" i="21"/>
  <c r="P48" i="3"/>
  <c r="P38" i="3"/>
  <c r="P18" i="3"/>
  <c r="O6" i="3"/>
  <c r="O76" i="20" l="1"/>
  <c r="H76" i="20"/>
  <c r="I76" i="20"/>
  <c r="E76" i="20"/>
  <c r="J76" i="20"/>
  <c r="M76" i="20"/>
  <c r="K76" i="20"/>
  <c r="F76" i="20"/>
  <c r="F164" i="20" s="1"/>
  <c r="L76" i="20"/>
  <c r="N76" i="20"/>
  <c r="D76" i="20"/>
  <c r="G76" i="20"/>
  <c r="H78" i="20"/>
  <c r="L78" i="20"/>
  <c r="M78" i="20"/>
  <c r="D78" i="20"/>
  <c r="F78" i="20"/>
  <c r="E78" i="20"/>
  <c r="N78" i="20"/>
  <c r="I78" i="20"/>
  <c r="G78" i="20"/>
  <c r="J78" i="20"/>
  <c r="O78" i="20"/>
  <c r="K78" i="20"/>
  <c r="K79" i="20"/>
  <c r="H79" i="20"/>
  <c r="D79" i="20"/>
  <c r="I79" i="20"/>
  <c r="L79" i="20"/>
  <c r="M79" i="20"/>
  <c r="N79" i="20"/>
  <c r="O79" i="20"/>
  <c r="E79" i="20"/>
  <c r="F79" i="20"/>
  <c r="J79" i="20"/>
  <c r="G79" i="20"/>
  <c r="J71" i="20"/>
  <c r="M71" i="20"/>
  <c r="K71" i="20"/>
  <c r="N71" i="20"/>
  <c r="I71" i="20"/>
  <c r="H71" i="20"/>
  <c r="O71" i="20"/>
  <c r="D71" i="20"/>
  <c r="L71" i="20"/>
  <c r="E71" i="20"/>
  <c r="F71" i="20"/>
  <c r="G71" i="20"/>
  <c r="J73" i="20"/>
  <c r="F73" i="20"/>
  <c r="K73" i="20"/>
  <c r="G73" i="20"/>
  <c r="D73" i="20"/>
  <c r="H73" i="20"/>
  <c r="L73" i="20"/>
  <c r="M73" i="20"/>
  <c r="N73" i="20"/>
  <c r="O73" i="20"/>
  <c r="I73" i="20"/>
  <c r="E73" i="20"/>
  <c r="M60" i="20"/>
  <c r="F60" i="20"/>
  <c r="E60" i="20"/>
  <c r="O60" i="20"/>
  <c r="L60" i="20"/>
  <c r="N60" i="20"/>
  <c r="D60" i="20"/>
  <c r="J60" i="20"/>
  <c r="K60" i="20"/>
  <c r="I60" i="20"/>
  <c r="H60" i="20"/>
  <c r="G60" i="20"/>
  <c r="D74" i="20"/>
  <c r="E74" i="20"/>
  <c r="I74" i="20"/>
  <c r="M74" i="20"/>
  <c r="J74" i="20"/>
  <c r="F74" i="20"/>
  <c r="L74" i="20"/>
  <c r="N74" i="20"/>
  <c r="K74" i="20"/>
  <c r="G74" i="20"/>
  <c r="O74" i="20"/>
  <c r="H74" i="20"/>
  <c r="E62" i="20"/>
  <c r="I62" i="20"/>
  <c r="M62" i="20"/>
  <c r="J62" i="20"/>
  <c r="F62" i="20"/>
  <c r="K62" i="20"/>
  <c r="N62" i="20"/>
  <c r="L62" i="20"/>
  <c r="G62" i="20"/>
  <c r="O62" i="20"/>
  <c r="H62" i="20"/>
  <c r="D62" i="20"/>
  <c r="G70" i="20"/>
  <c r="O70" i="20"/>
  <c r="H70" i="20"/>
  <c r="D70" i="20"/>
  <c r="E70" i="20"/>
  <c r="I70" i="20"/>
  <c r="M70" i="20"/>
  <c r="J70" i="20"/>
  <c r="F70" i="20"/>
  <c r="K70" i="20"/>
  <c r="N70" i="20"/>
  <c r="L70" i="20"/>
  <c r="O72" i="20"/>
  <c r="H72" i="20"/>
  <c r="I72" i="20"/>
  <c r="E72" i="20"/>
  <c r="J72" i="20"/>
  <c r="M72" i="20"/>
  <c r="K72" i="20"/>
  <c r="F72" i="20"/>
  <c r="F160" i="20" s="1"/>
  <c r="L72" i="20"/>
  <c r="N72" i="20"/>
  <c r="D72" i="20"/>
  <c r="G72" i="20"/>
  <c r="E63" i="20"/>
  <c r="F63" i="20"/>
  <c r="F151" i="20" s="1"/>
  <c r="G63" i="20"/>
  <c r="I63" i="20"/>
  <c r="H63" i="20"/>
  <c r="J63" i="20"/>
  <c r="M63" i="20"/>
  <c r="K63" i="20"/>
  <c r="N63" i="20"/>
  <c r="D63" i="20"/>
  <c r="O63" i="20"/>
  <c r="L63" i="20"/>
  <c r="N77" i="20"/>
  <c r="O77" i="20"/>
  <c r="I77" i="20"/>
  <c r="E77" i="20"/>
  <c r="J77" i="20"/>
  <c r="F77" i="20"/>
  <c r="F165" i="20" s="1"/>
  <c r="K77" i="20"/>
  <c r="H77" i="20"/>
  <c r="D77" i="20"/>
  <c r="G77" i="20"/>
  <c r="L77" i="20"/>
  <c r="M77" i="20"/>
  <c r="O64" i="20"/>
  <c r="H64" i="20"/>
  <c r="I64" i="20"/>
  <c r="N64" i="20"/>
  <c r="D64" i="20"/>
  <c r="G64" i="20"/>
  <c r="M64" i="20"/>
  <c r="F64" i="20"/>
  <c r="F152" i="20" s="1"/>
  <c r="J64" i="20"/>
  <c r="K64" i="20"/>
  <c r="L64" i="20"/>
  <c r="E64" i="20"/>
  <c r="E75" i="20"/>
  <c r="F75" i="20"/>
  <c r="F163" i="20" s="1"/>
  <c r="G75" i="20"/>
  <c r="I75" i="20"/>
  <c r="H75" i="20"/>
  <c r="J75" i="20"/>
  <c r="M75" i="20"/>
  <c r="K75" i="20"/>
  <c r="N75" i="20"/>
  <c r="D75" i="20"/>
  <c r="O75" i="20"/>
  <c r="L75" i="20"/>
  <c r="J61" i="20"/>
  <c r="F61" i="20"/>
  <c r="F149" i="20" s="1"/>
  <c r="K61" i="20"/>
  <c r="I61" i="20"/>
  <c r="E61" i="20"/>
  <c r="G61" i="20"/>
  <c r="D61" i="20"/>
  <c r="L61" i="20"/>
  <c r="M61" i="20"/>
  <c r="N61" i="20"/>
  <c r="O61" i="20"/>
  <c r="H61" i="20"/>
  <c r="F159" i="20"/>
  <c r="F158" i="20"/>
  <c r="F166" i="20"/>
  <c r="F162" i="20"/>
  <c r="F167" i="20"/>
  <c r="B54" i="20"/>
  <c r="B58" i="20"/>
  <c r="B56" i="20"/>
  <c r="B57" i="20"/>
  <c r="B55" i="20"/>
  <c r="F148" i="20"/>
  <c r="F150" i="20"/>
  <c r="F161" i="20"/>
  <c r="P6" i="3"/>
  <c r="P22" i="2"/>
  <c r="Q22" i="2" s="1"/>
  <c r="P23" i="2"/>
  <c r="Q23" i="2" s="1"/>
  <c r="P24" i="2"/>
  <c r="Q24" i="2" s="1"/>
  <c r="P25" i="2"/>
  <c r="Q25" i="2" s="1"/>
  <c r="P26" i="2"/>
  <c r="Q26" i="2" s="1"/>
  <c r="P27" i="2"/>
  <c r="Q27" i="2" s="1"/>
  <c r="P28" i="2"/>
  <c r="Q28" i="2" s="1"/>
  <c r="P29" i="2"/>
  <c r="Q29" i="2" s="1"/>
  <c r="P30" i="2"/>
  <c r="Q30" i="2" s="1"/>
  <c r="H54" i="20" l="1"/>
  <c r="K54" i="20"/>
  <c r="L54" i="20"/>
  <c r="O54" i="20"/>
  <c r="J54" i="20"/>
  <c r="G54" i="20"/>
  <c r="F54" i="20"/>
  <c r="F142" i="20" s="1"/>
  <c r="E54" i="20"/>
  <c r="D54" i="20"/>
  <c r="N54" i="20"/>
  <c r="M54" i="20"/>
  <c r="I54" i="20"/>
  <c r="M58" i="20"/>
  <c r="D58" i="20"/>
  <c r="F58" i="20"/>
  <c r="F146" i="20" s="1"/>
  <c r="E58" i="20"/>
  <c r="N58" i="20"/>
  <c r="I58" i="20"/>
  <c r="G58" i="20"/>
  <c r="J58" i="20"/>
  <c r="O58" i="20"/>
  <c r="K58" i="20"/>
  <c r="H58" i="20"/>
  <c r="L58" i="20"/>
  <c r="I55" i="20"/>
  <c r="M55" i="20"/>
  <c r="N55" i="20"/>
  <c r="O55" i="20"/>
  <c r="J55" i="20"/>
  <c r="E55" i="20"/>
  <c r="K55" i="20"/>
  <c r="F55" i="20"/>
  <c r="F143" i="20" s="1"/>
  <c r="D55" i="20"/>
  <c r="G55" i="20"/>
  <c r="L55" i="20"/>
  <c r="H55" i="20"/>
  <c r="D57" i="20"/>
  <c r="H57" i="20"/>
  <c r="L57" i="20"/>
  <c r="I57" i="20"/>
  <c r="M57" i="20"/>
  <c r="J57" i="20"/>
  <c r="K57" i="20"/>
  <c r="G57" i="20"/>
  <c r="E57" i="20"/>
  <c r="F57" i="20"/>
  <c r="F145" i="20" s="1"/>
  <c r="N57" i="20"/>
  <c r="O57" i="20"/>
  <c r="H56" i="20"/>
  <c r="K56" i="20"/>
  <c r="L56" i="20"/>
  <c r="M56" i="20"/>
  <c r="F56" i="20"/>
  <c r="F144" i="20" s="1"/>
  <c r="D56" i="20"/>
  <c r="N56" i="20"/>
  <c r="E56" i="20"/>
  <c r="G56" i="20"/>
  <c r="I56" i="20"/>
  <c r="O56" i="20"/>
  <c r="J56" i="20"/>
  <c r="U34" i="19"/>
  <c r="U57" i="19" s="1"/>
  <c r="T34" i="19"/>
  <c r="W34" i="19"/>
  <c r="I34" i="19"/>
  <c r="S34" i="19"/>
  <c r="M34" i="19"/>
  <c r="M55" i="19" s="1"/>
  <c r="M65" i="19" s="1"/>
  <c r="P34" i="19"/>
  <c r="N34" i="19"/>
  <c r="Q34" i="19"/>
  <c r="V34" i="19"/>
  <c r="V55" i="19" s="1"/>
  <c r="V65" i="19" s="1"/>
  <c r="O34" i="19"/>
  <c r="R34" i="19"/>
  <c r="L34" i="19"/>
  <c r="J34" i="19"/>
  <c r="K34" i="19"/>
  <c r="K56" i="19" s="1"/>
  <c r="P21" i="2"/>
  <c r="P6" i="2"/>
  <c r="U55" i="19" l="1"/>
  <c r="U65" i="19" s="1"/>
  <c r="K55" i="19"/>
  <c r="K65" i="19" s="1"/>
  <c r="Q11" i="2"/>
  <c r="Q13" i="2"/>
  <c r="Q10" i="2"/>
  <c r="Q8" i="2"/>
  <c r="Q9" i="2"/>
  <c r="Q7" i="2"/>
  <c r="Q12" i="2"/>
  <c r="Q14" i="2"/>
  <c r="Q15" i="2"/>
  <c r="Q17" i="2"/>
  <c r="S58" i="19"/>
  <c r="S55" i="19"/>
  <c r="S65" i="19" s="1"/>
  <c r="S57" i="19"/>
  <c r="S56" i="19"/>
  <c r="I56" i="19"/>
  <c r="I58" i="19"/>
  <c r="I55" i="19"/>
  <c r="I65" i="19" s="1"/>
  <c r="I57" i="19"/>
  <c r="W58" i="19"/>
  <c r="W56" i="19"/>
  <c r="W57" i="19"/>
  <c r="W55" i="19"/>
  <c r="W65" i="19" s="1"/>
  <c r="T55" i="19"/>
  <c r="T65" i="19" s="1"/>
  <c r="T58" i="19"/>
  <c r="T57" i="19"/>
  <c r="U56" i="19"/>
  <c r="U58" i="19"/>
  <c r="T56" i="19"/>
  <c r="L56" i="19"/>
  <c r="L58" i="19"/>
  <c r="L57" i="19"/>
  <c r="L55" i="19"/>
  <c r="L65" i="19" s="1"/>
  <c r="AF24" i="19"/>
  <c r="AF34" i="19" s="1"/>
  <c r="AF55" i="19" s="1"/>
  <c r="Z34" i="19"/>
  <c r="Y34" i="19"/>
  <c r="V58" i="19"/>
  <c r="V57" i="19"/>
  <c r="O56" i="19"/>
  <c r="O55" i="19"/>
  <c r="O57" i="19"/>
  <c r="O58" i="19"/>
  <c r="K58" i="19"/>
  <c r="K57" i="19"/>
  <c r="N56" i="19"/>
  <c r="N55" i="19"/>
  <c r="N65" i="19" s="1"/>
  <c r="N58" i="19"/>
  <c r="N57" i="19"/>
  <c r="AG24" i="19"/>
  <c r="AG34" i="19" s="1"/>
  <c r="AG55" i="19" s="1"/>
  <c r="AG65" i="19" s="1"/>
  <c r="AA34" i="19"/>
  <c r="AA56" i="19" s="1"/>
  <c r="AC34" i="19"/>
  <c r="AC55" i="19" s="1"/>
  <c r="V56" i="19"/>
  <c r="P55" i="19"/>
  <c r="P65" i="19" s="1"/>
  <c r="P56" i="19"/>
  <c r="P58" i="19"/>
  <c r="P57" i="19"/>
  <c r="J56" i="19"/>
  <c r="J57" i="19"/>
  <c r="J58" i="19"/>
  <c r="J55" i="19"/>
  <c r="J65" i="19" s="1"/>
  <c r="R55" i="19"/>
  <c r="R65" i="19" s="1"/>
  <c r="R58" i="19"/>
  <c r="R57" i="19"/>
  <c r="R56" i="19"/>
  <c r="Q56" i="19"/>
  <c r="Q55" i="19"/>
  <c r="Q65" i="19" s="1"/>
  <c r="Q57" i="19"/>
  <c r="Q58" i="19"/>
  <c r="M56" i="19"/>
  <c r="M58" i="19"/>
  <c r="M57" i="19"/>
  <c r="Q21" i="2"/>
  <c r="Q6" i="2"/>
  <c r="O65" i="19" l="1"/>
  <c r="AG56" i="19"/>
  <c r="F15" i="21"/>
  <c r="AF56" i="19"/>
  <c r="AF65" i="19" s="1"/>
  <c r="AF58" i="19"/>
  <c r="F14" i="21"/>
  <c r="AF57" i="19"/>
  <c r="AC56" i="19"/>
  <c r="AC65" i="19" s="1"/>
  <c r="AC57" i="19"/>
  <c r="F11" i="21"/>
  <c r="AC58" i="19"/>
  <c r="AA55" i="19"/>
  <c r="AA65" i="19" s="1"/>
  <c r="AA58" i="19"/>
  <c r="AA57" i="19"/>
  <c r="F9" i="21"/>
  <c r="Y55" i="19"/>
  <c r="Y57" i="19"/>
  <c r="F7" i="21"/>
  <c r="Y58" i="19"/>
  <c r="AG58" i="19"/>
  <c r="Z56" i="19"/>
  <c r="Z55" i="19"/>
  <c r="Z65" i="19" s="1"/>
  <c r="F8" i="21"/>
  <c r="Z58" i="19"/>
  <c r="Z57" i="19"/>
  <c r="AG57" i="19"/>
  <c r="Y56" i="19"/>
  <c r="Y65" i="19" l="1"/>
  <c r="H97" i="20"/>
  <c r="H179" i="20" s="1"/>
  <c r="K97" i="20"/>
  <c r="K179" i="20" s="1"/>
  <c r="G5" i="21"/>
  <c r="O97" i="20"/>
  <c r="O179" i="20" s="1"/>
  <c r="D91" i="20"/>
  <c r="G4" i="21" s="1"/>
  <c r="J97" i="20"/>
  <c r="J179" i="20" s="1"/>
  <c r="G9" i="21"/>
  <c r="G13" i="21"/>
  <c r="G12" i="21"/>
  <c r="N97" i="20"/>
  <c r="N179" i="20" s="1"/>
  <c r="G97" i="20"/>
  <c r="G179" i="20" s="1"/>
  <c r="G6" i="21"/>
  <c r="G8" i="21" l="1"/>
  <c r="G11" i="21"/>
  <c r="I97" i="20"/>
  <c r="I179" i="20" s="1"/>
  <c r="L97" i="20"/>
  <c r="L179" i="20" s="1"/>
  <c r="M97" i="20"/>
  <c r="M179" i="20" s="1"/>
  <c r="G10" i="21"/>
  <c r="H10" i="21" s="1"/>
  <c r="I10" i="21" s="1"/>
  <c r="D97" i="20"/>
  <c r="D179" i="20" s="1"/>
  <c r="E97" i="20"/>
  <c r="E179" i="20" s="1"/>
  <c r="N146" i="20"/>
  <c r="N145" i="20"/>
  <c r="N143" i="20"/>
  <c r="N144" i="20"/>
  <c r="N100" i="20"/>
  <c r="N116" i="20"/>
  <c r="N113" i="20"/>
  <c r="N115" i="20"/>
  <c r="N124" i="20"/>
  <c r="N123" i="20"/>
  <c r="N128" i="20"/>
  <c r="N98" i="20"/>
  <c r="N111" i="20"/>
  <c r="N132" i="20"/>
  <c r="N106" i="20"/>
  <c r="N120" i="20"/>
  <c r="N127" i="20"/>
  <c r="N139" i="20"/>
  <c r="N108" i="20"/>
  <c r="N133" i="20"/>
  <c r="N104" i="20"/>
  <c r="N137" i="20"/>
  <c r="N110" i="20"/>
  <c r="N126" i="20"/>
  <c r="N99" i="20"/>
  <c r="N103" i="20"/>
  <c r="N138" i="20"/>
  <c r="N117" i="20"/>
  <c r="N119" i="20"/>
  <c r="N130" i="20"/>
  <c r="N112" i="20"/>
  <c r="N122" i="20"/>
  <c r="N136" i="20"/>
  <c r="N105" i="20"/>
  <c r="N109" i="20"/>
  <c r="N125" i="20"/>
  <c r="N134" i="20"/>
  <c r="N131" i="20"/>
  <c r="N102" i="20"/>
  <c r="N135" i="20"/>
  <c r="N114" i="20"/>
  <c r="N101" i="20"/>
  <c r="N121" i="20"/>
  <c r="N152" i="20"/>
  <c r="N162" i="20"/>
  <c r="N153" i="20"/>
  <c r="N165" i="20"/>
  <c r="N166" i="20"/>
  <c r="N160" i="20"/>
  <c r="N154" i="20"/>
  <c r="N151" i="20"/>
  <c r="N161" i="20"/>
  <c r="N170" i="20"/>
  <c r="N156" i="20"/>
  <c r="N164" i="20"/>
  <c r="N150" i="20"/>
  <c r="N173" i="20"/>
  <c r="N174" i="20"/>
  <c r="N167" i="20"/>
  <c r="N149" i="20"/>
  <c r="N171" i="20"/>
  <c r="N155" i="20"/>
  <c r="N177" i="20"/>
  <c r="N158" i="20"/>
  <c r="N157" i="20"/>
  <c r="N159" i="20"/>
  <c r="N175" i="20"/>
  <c r="N172" i="20"/>
  <c r="N142" i="20"/>
  <c r="N169" i="20"/>
  <c r="N176" i="20"/>
  <c r="N168" i="20"/>
  <c r="N148" i="20"/>
  <c r="N163" i="20"/>
  <c r="K143" i="20"/>
  <c r="K145" i="20"/>
  <c r="K144" i="20"/>
  <c r="K146" i="20"/>
  <c r="K108" i="20"/>
  <c r="K103" i="20"/>
  <c r="K139" i="20"/>
  <c r="K99" i="20"/>
  <c r="K116" i="20"/>
  <c r="K137" i="20"/>
  <c r="K106" i="20"/>
  <c r="K136" i="20"/>
  <c r="K127" i="20"/>
  <c r="K115" i="20"/>
  <c r="K111" i="20"/>
  <c r="K123" i="20"/>
  <c r="K130" i="20"/>
  <c r="K134" i="20"/>
  <c r="K100" i="20"/>
  <c r="K128" i="20"/>
  <c r="K102" i="20"/>
  <c r="K126" i="20"/>
  <c r="K114" i="20"/>
  <c r="K120" i="20"/>
  <c r="K117" i="20"/>
  <c r="K101" i="20"/>
  <c r="K133" i="20"/>
  <c r="K121" i="20"/>
  <c r="K138" i="20"/>
  <c r="K112" i="20"/>
  <c r="K105" i="20"/>
  <c r="K110" i="20"/>
  <c r="K125" i="20"/>
  <c r="K104" i="20"/>
  <c r="K135" i="20"/>
  <c r="K132" i="20"/>
  <c r="K98" i="20"/>
  <c r="K109" i="20"/>
  <c r="K122" i="20"/>
  <c r="K124" i="20"/>
  <c r="K119" i="20"/>
  <c r="K131" i="20"/>
  <c r="K113" i="20"/>
  <c r="K174" i="20"/>
  <c r="K171" i="20"/>
  <c r="K162" i="20"/>
  <c r="K159" i="20"/>
  <c r="K168" i="20"/>
  <c r="K148" i="20"/>
  <c r="K164" i="20"/>
  <c r="K142" i="20"/>
  <c r="K177" i="20"/>
  <c r="K175" i="20"/>
  <c r="K176" i="20"/>
  <c r="K152" i="20"/>
  <c r="K167" i="20"/>
  <c r="K173" i="20"/>
  <c r="K172" i="20"/>
  <c r="K149" i="20"/>
  <c r="K151" i="20"/>
  <c r="K163" i="20"/>
  <c r="K155" i="20"/>
  <c r="K165" i="20"/>
  <c r="K153" i="20"/>
  <c r="K166" i="20"/>
  <c r="K154" i="20"/>
  <c r="K161" i="20"/>
  <c r="K158" i="20"/>
  <c r="K160" i="20"/>
  <c r="K170" i="20"/>
  <c r="K150" i="20"/>
  <c r="K169" i="20"/>
  <c r="K157" i="20"/>
  <c r="K156" i="20"/>
  <c r="O146" i="20"/>
  <c r="O143" i="20"/>
  <c r="O145" i="20"/>
  <c r="O144" i="20"/>
  <c r="O106" i="20"/>
  <c r="O137" i="20"/>
  <c r="O133" i="20"/>
  <c r="O120" i="20"/>
  <c r="O124" i="20"/>
  <c r="O111" i="20"/>
  <c r="O100" i="20"/>
  <c r="O98" i="20"/>
  <c r="O101" i="20"/>
  <c r="O126" i="20"/>
  <c r="O108" i="20"/>
  <c r="O114" i="20"/>
  <c r="O115" i="20"/>
  <c r="O125" i="20"/>
  <c r="O102" i="20"/>
  <c r="O116" i="20"/>
  <c r="O138" i="20"/>
  <c r="O131" i="20"/>
  <c r="O117" i="20"/>
  <c r="O127" i="20"/>
  <c r="O112" i="20"/>
  <c r="O139" i="20"/>
  <c r="O119" i="20"/>
  <c r="O99" i="20"/>
  <c r="O121" i="20"/>
  <c r="O134" i="20"/>
  <c r="O128" i="20"/>
  <c r="O104" i="20"/>
  <c r="O136" i="20"/>
  <c r="O122" i="20"/>
  <c r="O123" i="20"/>
  <c r="O135" i="20"/>
  <c r="O130" i="20"/>
  <c r="O103" i="20"/>
  <c r="O132" i="20"/>
  <c r="O110" i="20"/>
  <c r="O105" i="20"/>
  <c r="O113" i="20"/>
  <c r="O109" i="20"/>
  <c r="O155" i="20"/>
  <c r="O161" i="20"/>
  <c r="O163" i="20"/>
  <c r="O169" i="20"/>
  <c r="O162" i="20"/>
  <c r="O168" i="20"/>
  <c r="O159" i="20"/>
  <c r="O174" i="20"/>
  <c r="O158" i="20"/>
  <c r="O148" i="20"/>
  <c r="O177" i="20"/>
  <c r="O154" i="20"/>
  <c r="O170" i="20"/>
  <c r="O175" i="20"/>
  <c r="O156" i="20"/>
  <c r="O142" i="20"/>
  <c r="O157" i="20"/>
  <c r="O149" i="20"/>
  <c r="O166" i="20"/>
  <c r="O167" i="20"/>
  <c r="O153" i="20"/>
  <c r="O164" i="20"/>
  <c r="O176" i="20"/>
  <c r="O151" i="20"/>
  <c r="O150" i="20"/>
  <c r="O152" i="20"/>
  <c r="O165" i="20"/>
  <c r="O173" i="20"/>
  <c r="O172" i="20"/>
  <c r="O171" i="20"/>
  <c r="O160" i="20"/>
  <c r="I145" i="20"/>
  <c r="I143" i="20"/>
  <c r="I144" i="20"/>
  <c r="I146" i="20"/>
  <c r="I111" i="20"/>
  <c r="I98" i="20"/>
  <c r="I108" i="20"/>
  <c r="I130" i="20"/>
  <c r="I134" i="20"/>
  <c r="I126" i="20"/>
  <c r="I101" i="20"/>
  <c r="I112" i="20"/>
  <c r="I103" i="20"/>
  <c r="I138" i="20"/>
  <c r="I109" i="20"/>
  <c r="I137" i="20"/>
  <c r="I114" i="20"/>
  <c r="I117" i="20"/>
  <c r="I124" i="20"/>
  <c r="I115" i="20"/>
  <c r="I122" i="20"/>
  <c r="I128" i="20"/>
  <c r="I119" i="20"/>
  <c r="I125" i="20"/>
  <c r="I113" i="20"/>
  <c r="I132" i="20"/>
  <c r="I139" i="20"/>
  <c r="I106" i="20"/>
  <c r="I136" i="20"/>
  <c r="I100" i="20"/>
  <c r="I99" i="20"/>
  <c r="I116" i="20"/>
  <c r="I131" i="20"/>
  <c r="I133" i="20"/>
  <c r="I135" i="20"/>
  <c r="I102" i="20"/>
  <c r="I104" i="20"/>
  <c r="I120" i="20"/>
  <c r="I121" i="20"/>
  <c r="I123" i="20"/>
  <c r="I127" i="20"/>
  <c r="I105" i="20"/>
  <c r="I110" i="20"/>
  <c r="I169" i="20"/>
  <c r="I154" i="20"/>
  <c r="I150" i="20"/>
  <c r="I165" i="20"/>
  <c r="I163" i="20"/>
  <c r="I149" i="20"/>
  <c r="I177" i="20"/>
  <c r="I158" i="20"/>
  <c r="I174" i="20"/>
  <c r="I155" i="20"/>
  <c r="I171" i="20"/>
  <c r="I157" i="20"/>
  <c r="I173" i="20"/>
  <c r="I159" i="20"/>
  <c r="I148" i="20"/>
  <c r="I167" i="20"/>
  <c r="I164" i="20"/>
  <c r="I156" i="20"/>
  <c r="I152" i="20"/>
  <c r="I160" i="20"/>
  <c r="I161" i="20"/>
  <c r="I162" i="20"/>
  <c r="I166" i="20"/>
  <c r="I151" i="20"/>
  <c r="I175" i="20"/>
  <c r="I176" i="20"/>
  <c r="I168" i="20"/>
  <c r="I172" i="20"/>
  <c r="I153" i="20"/>
  <c r="I170" i="20"/>
  <c r="I142" i="20"/>
  <c r="G14" i="21"/>
  <c r="H14" i="21" s="1"/>
  <c r="I14" i="21" s="1"/>
  <c r="M144" i="20"/>
  <c r="M145" i="20"/>
  <c r="M143" i="20"/>
  <c r="M146" i="20"/>
  <c r="M132" i="20"/>
  <c r="M125" i="20"/>
  <c r="M128" i="20"/>
  <c r="M116" i="20"/>
  <c r="M111" i="20"/>
  <c r="M105" i="20"/>
  <c r="M127" i="20"/>
  <c r="M104" i="20"/>
  <c r="M136" i="20"/>
  <c r="M119" i="20"/>
  <c r="M122" i="20"/>
  <c r="M126" i="20"/>
  <c r="M137" i="20"/>
  <c r="M135" i="20"/>
  <c r="M112" i="20"/>
  <c r="M114" i="20"/>
  <c r="M98" i="20"/>
  <c r="M115" i="20"/>
  <c r="M113" i="20"/>
  <c r="M131" i="20"/>
  <c r="M103" i="20"/>
  <c r="M117" i="20"/>
  <c r="M120" i="20"/>
  <c r="M102" i="20"/>
  <c r="M108" i="20"/>
  <c r="M124" i="20"/>
  <c r="M99" i="20"/>
  <c r="M100" i="20"/>
  <c r="M130" i="20"/>
  <c r="M101" i="20"/>
  <c r="M110" i="20"/>
  <c r="M109" i="20"/>
  <c r="M138" i="20"/>
  <c r="M106" i="20"/>
  <c r="M139" i="20"/>
  <c r="M133" i="20"/>
  <c r="M121" i="20"/>
  <c r="M123" i="20"/>
  <c r="M134" i="20"/>
  <c r="M153" i="20"/>
  <c r="M161" i="20"/>
  <c r="M172" i="20"/>
  <c r="M148" i="20"/>
  <c r="M167" i="20"/>
  <c r="M155" i="20"/>
  <c r="M175" i="20"/>
  <c r="M160" i="20"/>
  <c r="M151" i="20"/>
  <c r="M157" i="20"/>
  <c r="M176" i="20"/>
  <c r="M173" i="20"/>
  <c r="M164" i="20"/>
  <c r="M152" i="20"/>
  <c r="M159" i="20"/>
  <c r="M142" i="20"/>
  <c r="M169" i="20"/>
  <c r="M166" i="20"/>
  <c r="M149" i="20"/>
  <c r="M165" i="20"/>
  <c r="M171" i="20"/>
  <c r="M177" i="20"/>
  <c r="M162" i="20"/>
  <c r="M156" i="20"/>
  <c r="M150" i="20"/>
  <c r="M154" i="20"/>
  <c r="M170" i="20"/>
  <c r="M158" i="20"/>
  <c r="M174" i="20"/>
  <c r="M168" i="20"/>
  <c r="M163" i="20"/>
  <c r="G144" i="20"/>
  <c r="G145" i="20"/>
  <c r="G143" i="20"/>
  <c r="G146" i="20"/>
  <c r="G130" i="20"/>
  <c r="G127" i="20"/>
  <c r="G112" i="20"/>
  <c r="G101" i="20"/>
  <c r="G115" i="20"/>
  <c r="G139" i="20"/>
  <c r="G108" i="20"/>
  <c r="G105" i="20"/>
  <c r="G138" i="20"/>
  <c r="G135" i="20"/>
  <c r="G111" i="20"/>
  <c r="G136" i="20"/>
  <c r="G121" i="20"/>
  <c r="G119" i="20"/>
  <c r="G100" i="20"/>
  <c r="G125" i="20"/>
  <c r="G132" i="20"/>
  <c r="G122" i="20"/>
  <c r="G99" i="20"/>
  <c r="G104" i="20"/>
  <c r="G120" i="20"/>
  <c r="G103" i="20"/>
  <c r="G113" i="20"/>
  <c r="G106" i="20"/>
  <c r="G133" i="20"/>
  <c r="G109" i="20"/>
  <c r="G123" i="20"/>
  <c r="G126" i="20"/>
  <c r="G116" i="20"/>
  <c r="G134" i="20"/>
  <c r="G102" i="20"/>
  <c r="G117" i="20"/>
  <c r="G137" i="20"/>
  <c r="G124" i="20"/>
  <c r="G98" i="20"/>
  <c r="G114" i="20"/>
  <c r="G128" i="20"/>
  <c r="G110" i="20"/>
  <c r="G131" i="20"/>
  <c r="G173" i="20"/>
  <c r="G157" i="20"/>
  <c r="G170" i="20"/>
  <c r="G169" i="20"/>
  <c r="G159" i="20"/>
  <c r="G164" i="20"/>
  <c r="G151" i="20"/>
  <c r="G175" i="20"/>
  <c r="G149" i="20"/>
  <c r="G172" i="20"/>
  <c r="G176" i="20"/>
  <c r="G177" i="20"/>
  <c r="G155" i="20"/>
  <c r="G150" i="20"/>
  <c r="G148" i="20"/>
  <c r="G163" i="20"/>
  <c r="G158" i="20"/>
  <c r="G167" i="20"/>
  <c r="G142" i="20"/>
  <c r="G160" i="20"/>
  <c r="G153" i="20"/>
  <c r="G161" i="20"/>
  <c r="G156" i="20"/>
  <c r="G154" i="20"/>
  <c r="G165" i="20"/>
  <c r="G152" i="20"/>
  <c r="G168" i="20"/>
  <c r="G166" i="20"/>
  <c r="G162" i="20"/>
  <c r="G171" i="20"/>
  <c r="G174" i="20"/>
  <c r="E146" i="20"/>
  <c r="E144" i="20"/>
  <c r="E143" i="20"/>
  <c r="E145" i="20"/>
  <c r="E120" i="20"/>
  <c r="E134" i="20"/>
  <c r="E138" i="20"/>
  <c r="E122" i="20"/>
  <c r="E126" i="20"/>
  <c r="E125" i="20"/>
  <c r="E114" i="20"/>
  <c r="E98" i="20"/>
  <c r="E104" i="20"/>
  <c r="E99" i="20"/>
  <c r="E111" i="20"/>
  <c r="E117" i="20"/>
  <c r="E132" i="20"/>
  <c r="E136" i="20"/>
  <c r="E131" i="20"/>
  <c r="E133" i="20"/>
  <c r="E119" i="20"/>
  <c r="E110" i="20"/>
  <c r="E115" i="20"/>
  <c r="E137" i="20"/>
  <c r="E102" i="20"/>
  <c r="E112" i="20"/>
  <c r="E121" i="20"/>
  <c r="E108" i="20"/>
  <c r="E139" i="20"/>
  <c r="E130" i="20"/>
  <c r="E116" i="20"/>
  <c r="E105" i="20"/>
  <c r="E123" i="20"/>
  <c r="E124" i="20"/>
  <c r="E113" i="20"/>
  <c r="E101" i="20"/>
  <c r="E100" i="20"/>
  <c r="E128" i="20"/>
  <c r="E135" i="20"/>
  <c r="E103" i="20"/>
  <c r="E106" i="20"/>
  <c r="E127" i="20"/>
  <c r="E109" i="20"/>
  <c r="E159" i="20"/>
  <c r="E165" i="20"/>
  <c r="E167" i="20"/>
  <c r="E153" i="20"/>
  <c r="E169" i="20"/>
  <c r="E142" i="20"/>
  <c r="E174" i="20"/>
  <c r="E176" i="20"/>
  <c r="E161" i="20"/>
  <c r="E149" i="20"/>
  <c r="E150" i="20"/>
  <c r="E173" i="20"/>
  <c r="E171" i="20"/>
  <c r="E152" i="20"/>
  <c r="E155" i="20"/>
  <c r="E151" i="20"/>
  <c r="E164" i="20"/>
  <c r="E162" i="20"/>
  <c r="E175" i="20"/>
  <c r="E158" i="20"/>
  <c r="E148" i="20"/>
  <c r="E177" i="20"/>
  <c r="E154" i="20"/>
  <c r="E160" i="20"/>
  <c r="E166" i="20"/>
  <c r="E156" i="20"/>
  <c r="E157" i="20"/>
  <c r="E168" i="20"/>
  <c r="E172" i="20"/>
  <c r="E170" i="20"/>
  <c r="E163" i="20"/>
  <c r="J144" i="20"/>
  <c r="J143" i="20"/>
  <c r="J146" i="20"/>
  <c r="J145" i="20"/>
  <c r="J110" i="20"/>
  <c r="J120" i="20"/>
  <c r="J109" i="20"/>
  <c r="J133" i="20"/>
  <c r="J122" i="20"/>
  <c r="J116" i="20"/>
  <c r="J139" i="20"/>
  <c r="J113" i="20"/>
  <c r="J111" i="20"/>
  <c r="J105" i="20"/>
  <c r="J124" i="20"/>
  <c r="J100" i="20"/>
  <c r="J112" i="20"/>
  <c r="J127" i="20"/>
  <c r="J130" i="20"/>
  <c r="J119" i="20"/>
  <c r="J106" i="20"/>
  <c r="J115" i="20"/>
  <c r="J104" i="20"/>
  <c r="J121" i="20"/>
  <c r="J131" i="20"/>
  <c r="J114" i="20"/>
  <c r="J103" i="20"/>
  <c r="J102" i="20"/>
  <c r="J126" i="20"/>
  <c r="J136" i="20"/>
  <c r="J135" i="20"/>
  <c r="J98" i="20"/>
  <c r="J123" i="20"/>
  <c r="J134" i="20"/>
  <c r="J128" i="20"/>
  <c r="J101" i="20"/>
  <c r="J138" i="20"/>
  <c r="J99" i="20"/>
  <c r="J125" i="20"/>
  <c r="J137" i="20"/>
  <c r="J132" i="20"/>
  <c r="J117" i="20"/>
  <c r="J108" i="20"/>
  <c r="J161" i="20"/>
  <c r="J149" i="20"/>
  <c r="J162" i="20"/>
  <c r="J142" i="20"/>
  <c r="J171" i="20"/>
  <c r="J174" i="20"/>
  <c r="J169" i="20"/>
  <c r="J163" i="20"/>
  <c r="J152" i="20"/>
  <c r="J166" i="20"/>
  <c r="J168" i="20"/>
  <c r="J156" i="20"/>
  <c r="J172" i="20"/>
  <c r="J173" i="20"/>
  <c r="J170" i="20"/>
  <c r="J151" i="20"/>
  <c r="J165" i="20"/>
  <c r="J175" i="20"/>
  <c r="J155" i="20"/>
  <c r="J159" i="20"/>
  <c r="J158" i="20"/>
  <c r="J157" i="20"/>
  <c r="J148" i="20"/>
  <c r="J176" i="20"/>
  <c r="J167" i="20"/>
  <c r="J154" i="20"/>
  <c r="J153" i="20"/>
  <c r="J177" i="20"/>
  <c r="J150" i="20"/>
  <c r="J164" i="20"/>
  <c r="J160" i="20"/>
  <c r="G7" i="21"/>
  <c r="H7" i="21" s="1"/>
  <c r="I7" i="21" s="1"/>
  <c r="G15" i="21"/>
  <c r="H15" i="21" s="1"/>
  <c r="I15" i="21" s="1"/>
  <c r="L144" i="20"/>
  <c r="L143" i="20"/>
  <c r="L146" i="20"/>
  <c r="L145" i="20"/>
  <c r="L123" i="20"/>
  <c r="L116" i="20"/>
  <c r="L138" i="20"/>
  <c r="L131" i="20"/>
  <c r="L120" i="20"/>
  <c r="L99" i="20"/>
  <c r="L135" i="20"/>
  <c r="L126" i="20"/>
  <c r="L101" i="20"/>
  <c r="L102" i="20"/>
  <c r="L98" i="20"/>
  <c r="L139" i="20"/>
  <c r="L133" i="20"/>
  <c r="L119" i="20"/>
  <c r="L121" i="20"/>
  <c r="L128" i="20"/>
  <c r="L124" i="20"/>
  <c r="L113" i="20"/>
  <c r="L109" i="20"/>
  <c r="L110" i="20"/>
  <c r="L115" i="20"/>
  <c r="L122" i="20"/>
  <c r="L125" i="20"/>
  <c r="L106" i="20"/>
  <c r="L112" i="20"/>
  <c r="L111" i="20"/>
  <c r="L100" i="20"/>
  <c r="L114" i="20"/>
  <c r="L137" i="20"/>
  <c r="L104" i="20"/>
  <c r="L117" i="20"/>
  <c r="L108" i="20"/>
  <c r="L127" i="20"/>
  <c r="L132" i="20"/>
  <c r="L134" i="20"/>
  <c r="L103" i="20"/>
  <c r="L130" i="20"/>
  <c r="L136" i="20"/>
  <c r="L105" i="20"/>
  <c r="L163" i="20"/>
  <c r="L151" i="20"/>
  <c r="L148" i="20"/>
  <c r="L161" i="20"/>
  <c r="L160" i="20"/>
  <c r="L158" i="20"/>
  <c r="L174" i="20"/>
  <c r="L172" i="20"/>
  <c r="L152" i="20"/>
  <c r="L164" i="20"/>
  <c r="L149" i="20"/>
  <c r="L173" i="20"/>
  <c r="L156" i="20"/>
  <c r="L153" i="20"/>
  <c r="L177" i="20"/>
  <c r="L142" i="20"/>
  <c r="L166" i="20"/>
  <c r="L159" i="20"/>
  <c r="L162" i="20"/>
  <c r="L167" i="20"/>
  <c r="L169" i="20"/>
  <c r="L154" i="20"/>
  <c r="L176" i="20"/>
  <c r="L165" i="20"/>
  <c r="L150" i="20"/>
  <c r="L157" i="20"/>
  <c r="L170" i="20"/>
  <c r="L175" i="20"/>
  <c r="L171" i="20"/>
  <c r="L155" i="20"/>
  <c r="L168" i="20"/>
  <c r="D143" i="20"/>
  <c r="D145" i="20"/>
  <c r="D146" i="20"/>
  <c r="D144" i="20"/>
  <c r="D117" i="20"/>
  <c r="D113" i="20"/>
  <c r="D121" i="20"/>
  <c r="D105" i="20"/>
  <c r="D128" i="20"/>
  <c r="D116" i="20"/>
  <c r="D137" i="20"/>
  <c r="D119" i="20"/>
  <c r="D127" i="20"/>
  <c r="D138" i="20"/>
  <c r="D103" i="20"/>
  <c r="D139" i="20"/>
  <c r="D106" i="20"/>
  <c r="D109" i="20"/>
  <c r="D124" i="20"/>
  <c r="D114" i="20"/>
  <c r="D104" i="20"/>
  <c r="D134" i="20"/>
  <c r="D101" i="20"/>
  <c r="D108" i="20"/>
  <c r="D126" i="20"/>
  <c r="D111" i="20"/>
  <c r="D102" i="20"/>
  <c r="D99" i="20"/>
  <c r="D115" i="20"/>
  <c r="D131" i="20"/>
  <c r="D110" i="20"/>
  <c r="D112" i="20"/>
  <c r="D98" i="20"/>
  <c r="D130" i="20"/>
  <c r="D123" i="20"/>
  <c r="D133" i="20"/>
  <c r="D125" i="20"/>
  <c r="D120" i="20"/>
  <c r="D100" i="20"/>
  <c r="D135" i="20"/>
  <c r="D132" i="20"/>
  <c r="D122" i="20"/>
  <c r="D136" i="20"/>
  <c r="D166" i="20"/>
  <c r="D167" i="20"/>
  <c r="D142" i="20"/>
  <c r="D165" i="20"/>
  <c r="D149" i="20"/>
  <c r="D171" i="20"/>
  <c r="D155" i="20"/>
  <c r="D175" i="20"/>
  <c r="D157" i="20"/>
  <c r="D152" i="20"/>
  <c r="D161" i="20"/>
  <c r="D150" i="20"/>
  <c r="D159" i="20"/>
  <c r="D156" i="20"/>
  <c r="D169" i="20"/>
  <c r="D162" i="20"/>
  <c r="D168" i="20"/>
  <c r="D153" i="20"/>
  <c r="D158" i="20"/>
  <c r="D176" i="20"/>
  <c r="D154" i="20"/>
  <c r="D163" i="20"/>
  <c r="D160" i="20"/>
  <c r="D177" i="20"/>
  <c r="D151" i="20"/>
  <c r="D164" i="20"/>
  <c r="D174" i="20"/>
  <c r="D172" i="20"/>
  <c r="D170" i="20"/>
  <c r="D173" i="20"/>
  <c r="D148" i="20"/>
  <c r="H146" i="20"/>
  <c r="H145" i="20"/>
  <c r="H143" i="20"/>
  <c r="H144" i="20"/>
  <c r="H112" i="20"/>
  <c r="H126" i="20"/>
  <c r="H110" i="20"/>
  <c r="H134" i="20"/>
  <c r="H108" i="20"/>
  <c r="H136" i="20"/>
  <c r="H132" i="20"/>
  <c r="H105" i="20"/>
  <c r="H125" i="20"/>
  <c r="H128" i="20"/>
  <c r="H98" i="20"/>
  <c r="H127" i="20"/>
  <c r="H131" i="20"/>
  <c r="H113" i="20"/>
  <c r="H103" i="20"/>
  <c r="H117" i="20"/>
  <c r="H133" i="20"/>
  <c r="H120" i="20"/>
  <c r="H99" i="20"/>
  <c r="H106" i="20"/>
  <c r="H109" i="20"/>
  <c r="H101" i="20"/>
  <c r="H102" i="20"/>
  <c r="H104" i="20"/>
  <c r="H137" i="20"/>
  <c r="H122" i="20"/>
  <c r="H139" i="20"/>
  <c r="H100" i="20"/>
  <c r="H123" i="20"/>
  <c r="H121" i="20"/>
  <c r="H111" i="20"/>
  <c r="H119" i="20"/>
  <c r="H116" i="20"/>
  <c r="H130" i="20"/>
  <c r="H135" i="20"/>
  <c r="H114" i="20"/>
  <c r="H138" i="20"/>
  <c r="H124" i="20"/>
  <c r="H115" i="20"/>
  <c r="H148" i="20"/>
  <c r="H162" i="20"/>
  <c r="H151" i="20"/>
  <c r="H142" i="20"/>
  <c r="H150" i="20"/>
  <c r="H167" i="20"/>
  <c r="H160" i="20"/>
  <c r="H177" i="20"/>
  <c r="H155" i="20"/>
  <c r="H156" i="20"/>
  <c r="H164" i="20"/>
  <c r="H154" i="20"/>
  <c r="H173" i="20"/>
  <c r="H149" i="20"/>
  <c r="H165" i="20"/>
  <c r="H170" i="20"/>
  <c r="H174" i="20"/>
  <c r="H161" i="20"/>
  <c r="H169" i="20"/>
  <c r="H159" i="20"/>
  <c r="H158" i="20"/>
  <c r="H157" i="20"/>
  <c r="H166" i="20"/>
  <c r="H163" i="20"/>
  <c r="H172" i="20"/>
  <c r="H168" i="20"/>
  <c r="H171" i="20"/>
  <c r="H152" i="20"/>
  <c r="H153" i="20"/>
  <c r="H176" i="20"/>
  <c r="H175" i="20"/>
  <c r="H11" i="21"/>
  <c r="I11" i="21" s="1"/>
  <c r="H8" i="21"/>
  <c r="I8" i="21" s="1"/>
  <c r="H12" i="21"/>
  <c r="I12" i="21" s="1"/>
  <c r="H4" i="21"/>
  <c r="I4" i="21" s="1"/>
  <c r="H13" i="21"/>
  <c r="I13" i="21" s="1"/>
  <c r="H9" i="21"/>
  <c r="I9" i="21" s="1"/>
  <c r="H6" i="21"/>
  <c r="I6" i="21" s="1"/>
  <c r="H5" i="21"/>
  <c r="I5" i="21" s="1"/>
  <c r="J9" i="21" l="1"/>
  <c r="J11" i="21"/>
  <c r="J10" i="21"/>
  <c r="J12" i="21"/>
  <c r="J13" i="21"/>
  <c r="J14" i="21"/>
  <c r="J15" i="21"/>
  <c r="J4" i="21"/>
  <c r="J8" i="21"/>
  <c r="J5" i="21"/>
  <c r="J6" i="21"/>
  <c r="J7" i="2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Seba</author>
  </authors>
  <commentList>
    <comment ref="A53" authorId="0" shapeId="0" xr:uid="{45717DA2-2F81-4A0B-A007-09DC14C7A2BA}">
      <text>
        <r>
          <rPr>
            <b/>
            <sz val="9"/>
            <color rgb="FF000000"/>
            <rFont val="Tahoma"/>
            <family val="2"/>
          </rPr>
          <t>Seba: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TIPOS DE CONSUMOS DE AGUA:
</t>
        </r>
        <r>
          <rPr>
            <sz val="9"/>
            <color rgb="FF000000"/>
            <rFont val="Tahoma"/>
            <family val="2"/>
          </rPr>
          <t xml:space="preserve">- AGUA EVAPORADA
</t>
        </r>
        <r>
          <rPr>
            <sz val="9"/>
            <color rgb="FF000000"/>
            <rFont val="Tahoma"/>
            <family val="2"/>
          </rPr>
          <t xml:space="preserve">- AGUA EVAPOTRANSPIRADA
</t>
        </r>
        <r>
          <rPr>
            <sz val="9"/>
            <color rgb="FF000000"/>
            <rFont val="Tahoma"/>
            <family val="2"/>
          </rPr>
          <t xml:space="preserve">- AGUA INCORPORADA EN LOS PRODUCTOS
</t>
        </r>
        <r>
          <rPr>
            <sz val="9"/>
            <color rgb="FF000000"/>
            <rFont val="Tahoma"/>
            <family val="2"/>
          </rPr>
          <t xml:space="preserve">- AGUA DESCARGADA AL MAR
</t>
        </r>
        <r>
          <rPr>
            <sz val="9"/>
            <color rgb="FF000000"/>
            <rFont val="Tahoma"/>
            <family val="2"/>
          </rPr>
          <t>- AGUA TRASVASADA A OTRA CUENCA (SE REFIERE AL AGUA QUE SALE DE LA PLANTA Y QUE POR CUALQUIER CAUSA Y TRANSPORTE ES DESCARGADA EN OTRA CUENCA)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Seba</author>
  </authors>
  <commentList>
    <comment ref="A4" authorId="0" shapeId="0" xr:uid="{02907939-E733-6546-B141-DBA549AC6821}">
      <text>
        <r>
          <rPr>
            <b/>
            <sz val="9"/>
            <color rgb="FF000000"/>
            <rFont val="Tahoma"/>
            <family val="2"/>
          </rPr>
          <t>Seba: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- Extracción de agua
</t>
        </r>
        <r>
          <rPr>
            <sz val="9"/>
            <color rgb="FF000000"/>
            <rFont val="Tahoma"/>
            <family val="2"/>
          </rPr>
          <t>- Uso consuntivo de agua</t>
        </r>
      </text>
    </comment>
    <comment ref="E4" authorId="0" shapeId="0" xr:uid="{C1779151-B888-B248-A7D8-672C763A05A0}">
      <text>
        <r>
          <rPr>
            <b/>
            <sz val="9"/>
            <color rgb="FF000000"/>
            <rFont val="Tahoma"/>
            <family val="2"/>
          </rPr>
          <t>Seba: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- Emisión de contaminantes
</t>
        </r>
        <r>
          <rPr>
            <sz val="9"/>
            <color rgb="FF000000"/>
            <rFont val="Tahoma"/>
            <family val="2"/>
          </rPr>
          <t>- Uso degradativo de agua (alteración de la calidad del agua)</t>
        </r>
      </text>
    </comment>
  </commentList>
</comments>
</file>

<file path=xl/sharedStrings.xml><?xml version="1.0" encoding="utf-8"?>
<sst xmlns="http://schemas.openxmlformats.org/spreadsheetml/2006/main" count="1562" uniqueCount="475">
  <si>
    <t>[kg]</t>
  </si>
  <si>
    <t>ENERO</t>
  </si>
  <si>
    <t>DESCRIPCIÓN</t>
  </si>
  <si>
    <t>TABLA DE CONTENIDOS</t>
  </si>
  <si>
    <t>UNIDAD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</si>
  <si>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</si>
  <si>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</si>
  <si>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</si>
  <si>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</si>
  <si>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</si>
  <si>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</si>
  <si>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</si>
  <si>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</si>
  <si>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</si>
  <si>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</si>
  <si>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</si>
  <si>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 ANUAL</t>
  </si>
  <si>
    <t>CONTENIDOS</t>
  </si>
  <si>
    <t>AGREGAR CUANTAS FILAS SEAN NECESARIAS</t>
  </si>
  <si>
    <t>CONSUMO DE ELECTRICIDAD</t>
  </si>
  <si>
    <t>CONSUMO DE COMBUSTIBLES</t>
  </si>
  <si>
    <t>CONSUMO MENSUAL DE MATERIAS PRIMAS</t>
  </si>
  <si>
    <t>EQUIPOS UTILIZADOS EN EL PROCESO</t>
  </si>
  <si>
    <t>NOMBRE DEL PROCESO</t>
  </si>
  <si>
    <t>PROCESOS PRODUCTIVOS</t>
  </si>
  <si>
    <t>PROCESOS AUXILIARES</t>
  </si>
  <si>
    <t>1)</t>
  </si>
  <si>
    <t>2)</t>
  </si>
  <si>
    <t>3)</t>
  </si>
  <si>
    <t>4)</t>
  </si>
  <si>
    <t>5)</t>
  </si>
  <si>
    <t>RESPETAR LAS UNIDADES INDICADAS</t>
  </si>
  <si>
    <t>[mg/L]</t>
  </si>
  <si>
    <t>DQO</t>
  </si>
  <si>
    <t>MIN</t>
  </si>
  <si>
    <t>MAX</t>
  </si>
  <si>
    <t>PROMEDIO</t>
  </si>
  <si>
    <t>CROMO</t>
  </si>
  <si>
    <t>COBRE</t>
  </si>
  <si>
    <t>ZINC</t>
  </si>
  <si>
    <t>ARSÉNICO</t>
  </si>
  <si>
    <t>CADMIO</t>
  </si>
  <si>
    <t>N</t>
  </si>
  <si>
    <t>DBO</t>
  </si>
  <si>
    <t>NTK</t>
  </si>
  <si>
    <t>P</t>
  </si>
  <si>
    <t>DEMANDA QUÍMICA DE OXÍGENO</t>
  </si>
  <si>
    <t>DEMANDA BIOLÓGICA DE OXÍGENO</t>
  </si>
  <si>
    <t>NITRÓGENO TOTAL KJELDAHL</t>
  </si>
  <si>
    <t>NITRÓGENO TOTAL</t>
  </si>
  <si>
    <t>FOSFATO</t>
  </si>
  <si>
    <t>PO4</t>
  </si>
  <si>
    <t>ABREVIACIÓN</t>
  </si>
  <si>
    <t>PARÁMETRO</t>
  </si>
  <si>
    <t>INFORMACIÓN GENERAL</t>
  </si>
  <si>
    <t>NOMBRE Y APELLIDO</t>
  </si>
  <si>
    <t>CARGO</t>
  </si>
  <si>
    <t>CORREO</t>
  </si>
  <si>
    <t>TELÉFONO</t>
  </si>
  <si>
    <t>[kWh]</t>
  </si>
  <si>
    <t>CONSUMO MENSUAL DE DIESEL</t>
  </si>
  <si>
    <t>[L]</t>
  </si>
  <si>
    <t>CONSUMO MENSUAL DE GAS NATURAL</t>
  </si>
  <si>
    <t>[m3]</t>
  </si>
  <si>
    <t>CONSUMO MENSUAL DE GAS LICUADO</t>
  </si>
  <si>
    <t>PROCESO AUXILIAR</t>
  </si>
  <si>
    <t>PROCESO DE PLANTA</t>
  </si>
  <si>
    <t>USO DE AGUA</t>
  </si>
  <si>
    <t>USO DEGRADATIVO DE AGUA</t>
  </si>
  <si>
    <t>GLOSARIO</t>
  </si>
  <si>
    <t>PROCESO PRODUCTIVO</t>
  </si>
  <si>
    <t>PROCESO DIRECTAMENTE RELACIONADO CON LA TRANSFORMACIÓN DE MATERIAS PRIMAS EN PRODUCTOS</t>
  </si>
  <si>
    <t>MATERIA PRIMA</t>
  </si>
  <si>
    <t>INSUMO</t>
  </si>
  <si>
    <t>AGUA EXTRAÍDA QUE LUEGO DE SER USADA NO VUELVE A LA CUENCA DE ORIGEN, DEBIDO A QUE EL AGUA ES EVAPORADA, EVAPOTRANSPIRADA, INCORPORADA A UN PRODUCTO, ALMACENADA, TRASVASADA DE CUENCA O VERTIDA AL MAR</t>
  </si>
  <si>
    <t>AGUA EXTRAÍDA QUE LUEGO DE SER USADA VUELVE A LA CUENCA CON UN CAMBIO NEGATIVO EN SU CALIDAD</t>
  </si>
  <si>
    <t>CALIDAD DEL AGUA</t>
  </si>
  <si>
    <t>CARACTERÍSTICAS FÍSICAS, QUÍMICAS Y BIOLÓGICAS DEL AGUA CON RESPECTO A SU IDONEIDAD PARA UN USO PREVISTO POR LOS SERES HUMANOS O LOS ECOSISTEMAS</t>
  </si>
  <si>
    <t>CADENA DE SUMINISTROS</t>
  </si>
  <si>
    <t>MANTENER LOS FORMATOS DE LAS CELDAS</t>
  </si>
  <si>
    <t>AL COPIAR DATOS DE OTRA PLANILLA EXCEL PEGARLOS COMO "VALORES" PARA NO ALTERAR EL FORMATO DE LA CELDA</t>
  </si>
  <si>
    <t>ENTRADAS DE AGUA</t>
  </si>
  <si>
    <t>BALANCE DE AGUA</t>
  </si>
  <si>
    <t>ENTRADA MENSUAL DE AGUA DE POZO</t>
  </si>
  <si>
    <t>TOTAL ENTRADAS DE AGUA</t>
  </si>
  <si>
    <t>SALIDAS DE AGUA</t>
  </si>
  <si>
    <t>SALIDA MENSUAL DE AGUA DESCARGADA</t>
  </si>
  <si>
    <t>USO CONSUNTIVO DE AGUA
(AGUA CONSUMIDA)</t>
  </si>
  <si>
    <t>TOTAL SALIDAS DE AGUA</t>
  </si>
  <si>
    <t>VERIFICACIÓN</t>
  </si>
  <si>
    <t>SI DICE INCORRECTO, VERIFICAR EN QUÉ MES(ES) EL BALANCE NO ES CERO Y CORREGIR</t>
  </si>
  <si>
    <t>FÓSFORO TOTAL</t>
  </si>
  <si>
    <t>PLOMO</t>
  </si>
  <si>
    <t>NIQUEL</t>
  </si>
  <si>
    <t>MERCURIO</t>
  </si>
  <si>
    <t>TOTAL AGUA DE POZO</t>
  </si>
  <si>
    <t>TOTAL AGUA DESCARGADA</t>
  </si>
  <si>
    <t>TOTAL AGUA CONSUMIDA</t>
  </si>
  <si>
    <t>Cd</t>
  </si>
  <si>
    <t>Cu</t>
  </si>
  <si>
    <t>Zn</t>
  </si>
  <si>
    <t>Pb</t>
  </si>
  <si>
    <t>Ni</t>
  </si>
  <si>
    <t>Cr</t>
  </si>
  <si>
    <t>Hg</t>
  </si>
  <si>
    <t>As</t>
  </si>
  <si>
    <t>C6OHCL5</t>
  </si>
  <si>
    <t>PENTACLOROFENOL</t>
  </si>
  <si>
    <t xml:space="preserve">ENTRADA A PLANTA DE MATERIAS PRIMAS E INSUMOS </t>
  </si>
  <si>
    <t>PRODUCCIÓN</t>
  </si>
  <si>
    <t>DESCRIPCIÓN DE LOS PROCESOS DE PLANTA</t>
  </si>
  <si>
    <t>NOMBRE DE LA MATERIA PRIMA</t>
  </si>
  <si>
    <t>NOMBRE DEL INSUMO</t>
  </si>
  <si>
    <t>CONSUMO MENSUAL DE INSUMOS PARA PROCESOS AUXILIARES</t>
  </si>
  <si>
    <t>CONSUMO MENSUAL DE INSUMOS PARA EL ENVASADO DE LOS PRODUCTOS</t>
  </si>
  <si>
    <t>AÑO DE MEDICIÓN</t>
  </si>
  <si>
    <t>PRODUCCIÓN MENSUAL DE LOS PRODUCTOS DE PLANTA</t>
  </si>
  <si>
    <t>DEFINICIONES DE CONCEPTOS CLAVE</t>
  </si>
  <si>
    <t>INSTRUCCIONES PARA EL LLENADO DE LA PLANILLA</t>
  </si>
  <si>
    <t>PRODUCCIÓN MENSUAL Y ANUAL DEL AÑO DE MEDICIÓN</t>
  </si>
  <si>
    <t>CONSUMO MENSUAL Y ANUAL DE ELECTRICIDAD Y COMBUSTIBLES PARA EL AÑO DE MEDICIÓN</t>
  </si>
  <si>
    <t>UBICACIÓN DE LA INSTALACIÓN: REGIÓN</t>
  </si>
  <si>
    <t>DATOS DE LA EMPRESA</t>
  </si>
  <si>
    <t>NOMBRE DE LA EMPRESA</t>
  </si>
  <si>
    <t>UBICACIÓN DE LA INSTALACIÓN: COMUNA</t>
  </si>
  <si>
    <t>INSTALACIÓN QUE SE MEDIRÁ</t>
  </si>
  <si>
    <t>INFORMACIÓN GENERAL DEL TIPO DE PRODUCTO</t>
  </si>
  <si>
    <t>TOTAL PRODUCCIÓN</t>
  </si>
  <si>
    <t>TIPO DE PRODUCTOS QUE SE FABRICAN EN LA INSTALACIÓN</t>
  </si>
  <si>
    <t>PROCESO NO DIRECTAMENTE RELACIONADO CON LA TRANSFORMACIÓN DE MATERIAS PRIMAS EN PRODUCTOS
EJEMPLOS: EXTRACCIÓN Y ALMACENAMIENTO DE AGUA, SISTEMA DE REFRIGERACIÓN, GENERACIÓN DE VAPOR, TRATAMIENTO DE LAS AGUAS RESIDUALES, ENTRE OTROS</t>
  </si>
  <si>
    <t>TOTAL MATERIAS PRIMAS</t>
  </si>
  <si>
    <t>TOTAL INSUMOS PROCESOS PRODUCTIVOS</t>
  </si>
  <si>
    <t>TOTAL INSUMOS PROCESOS AUXILIARES</t>
  </si>
  <si>
    <t>TOTAL INSUMOS ENVASADO</t>
  </si>
  <si>
    <t>TOTAL CADENA DE SUMINISTROS</t>
  </si>
  <si>
    <t>[m3/UF]</t>
  </si>
  <si>
    <t>[kg DQO/UF]</t>
  </si>
  <si>
    <t>[kg P/UF]</t>
  </si>
  <si>
    <t>[kg NKT/UF]</t>
  </si>
  <si>
    <t>EMISIÓN DE CONTAMINANTES</t>
  </si>
  <si>
    <t>CAUDAL</t>
  </si>
  <si>
    <t>[kg DBO/UF]</t>
  </si>
  <si>
    <t>[kg N/UF]</t>
  </si>
  <si>
    <t>[kg PO4/UF]</t>
  </si>
  <si>
    <t>[kg As/UF]</t>
  </si>
  <si>
    <t>[kg Cd/UF]</t>
  </si>
  <si>
    <t>[kg Cr/UF]</t>
  </si>
  <si>
    <t>[kg Cu/UF]</t>
  </si>
  <si>
    <t>[kg Hg/UF]</t>
  </si>
  <si>
    <t>[kg Ni/UF]</t>
  </si>
  <si>
    <t>[kg Pb/UF]</t>
  </si>
  <si>
    <t>[kg Zn/UF]</t>
  </si>
  <si>
    <t>[kg C6OHCL5/UF]</t>
  </si>
  <si>
    <t>PLANILLA DE MEDICIÓN DE HUELLA DE AGUA</t>
  </si>
  <si>
    <t>NO DEJAR CELDAS VACÍAS (SI EL DATO ES CERO, PONER 0)</t>
  </si>
  <si>
    <t>6)</t>
  </si>
  <si>
    <t>7)</t>
  </si>
  <si>
    <t>8)</t>
  </si>
  <si>
    <t>9)</t>
  </si>
  <si>
    <t>TOTAL DIESEL</t>
  </si>
  <si>
    <t>TOTAL GAS NATURAL</t>
  </si>
  <si>
    <t>TOTAL GAS LICUADO</t>
  </si>
  <si>
    <t>LA INFORMACIÓN QUE SE DEBE INGRESAR ES EXCLUSIVA DEL AÑO DE MEDICIÓN (EN HOJA N° 4 SE DEBE INDICAR EL AÑO DE MEDICIÓN)</t>
  </si>
  <si>
    <t xml:space="preserve"> [m3/UF]</t>
  </si>
  <si>
    <t>----</t>
  </si>
  <si>
    <t>[kg/UF]</t>
  </si>
  <si>
    <t>Water Footprint Network</t>
  </si>
  <si>
    <t>[CTUh/UF]</t>
  </si>
  <si>
    <t>USEtox; Rosenbaum et al. 2008</t>
  </si>
  <si>
    <t>[m3eq.global/UF]</t>
  </si>
  <si>
    <t>Boulay et al. 2017</t>
  </si>
  <si>
    <t>[CTUe/UF]</t>
  </si>
  <si>
    <t>[DALY/UF]</t>
  </si>
  <si>
    <t>UNEP-SETAC 2017</t>
  </si>
  <si>
    <t>[kg Peq/UF]</t>
  </si>
  <si>
    <t>ReCIPe; Goedkoop et al. 2008</t>
  </si>
  <si>
    <t>Pfister et al. 2009</t>
  </si>
  <si>
    <t>[PDF*m2*año/UF]</t>
  </si>
  <si>
    <t>Van Zelm et al. 2011</t>
  </si>
  <si>
    <t>INDICADORES DE HUELLA DE AGUA EVALUADOS EN IMPACTOS POR CANTIDAD</t>
  </si>
  <si>
    <t>INDICADOR</t>
  </si>
  <si>
    <t>REFERENCIA</t>
  </si>
  <si>
    <t>EXTRACCIÓN DE AGUA</t>
  </si>
  <si>
    <t>AGUA CONSUMIDA (HUELLA AZUL)</t>
  </si>
  <si>
    <t>INVENTARIO</t>
  </si>
  <si>
    <t>PUNTO MEDIO</t>
  </si>
  <si>
    <t>PUNTO FINAL</t>
  </si>
  <si>
    <t>POTENCIALES IMPACTOS A LA SALUD HUMANA</t>
  </si>
  <si>
    <t>POTENCIALES IMPACTOS A LA CALIDAD DE LOS ECOSISTEMAS</t>
  </si>
  <si>
    <t>DESNUTRICIÓN CAUSADA POR ESCASEZ DE AGUA DULCE</t>
  </si>
  <si>
    <t>DISMINUCIÓN DE LA BIODIVERSIDAD TERRESTRE DEBIDO AL CONSUMO DE AGUA DULCE</t>
  </si>
  <si>
    <t>INDICADORES DE HUELLA DE AGUA EVALUADOS EN IMPACTOS POR CALIDAD</t>
  </si>
  <si>
    <t>TOXICIDAD HUMANA</t>
  </si>
  <si>
    <t>ECOTOXICIDAD DE AGUA DULCE</t>
  </si>
  <si>
    <t>EUTROFIZACIÓN DE AGUA DULCE</t>
  </si>
  <si>
    <t>ENFERMEDADES CAUSADAS POR TOXICIDAD DE AGUA DULCE</t>
  </si>
  <si>
    <t>ECOSISTEMAS ACUÁTICOS AFECTADOS POR ECOTOXICIDAD DE AGUA DULCE</t>
  </si>
  <si>
    <t>ECOSISTEMAS ACUÁTICOS AFECTADOS POR EUTROFIZACIÓN DE AGUA DULCE</t>
  </si>
  <si>
    <t>SALUD HUMANA</t>
  </si>
  <si>
    <t>CALIDAD DE LOS ECOSISTEMAS</t>
  </si>
  <si>
    <t>FID</t>
  </si>
  <si>
    <t>BAS34S_ID</t>
  </si>
  <si>
    <t>[m3 eq. global/m3]</t>
  </si>
  <si>
    <t>FACTORES DE CARACTERIZACIÓN ESCASEZ</t>
  </si>
  <si>
    <t>UBICACIÓN</t>
  </si>
  <si>
    <t>REGIÓN</t>
  </si>
  <si>
    <t>COMUNA</t>
  </si>
  <si>
    <t>[CTUh/kg]</t>
  </si>
  <si>
    <t>[CTUe/kg]</t>
  </si>
  <si>
    <t>Conversión punto medio a punto final</t>
  </si>
  <si>
    <t>Human Health, cancer</t>
  </si>
  <si>
    <t>DALY/CTUh</t>
  </si>
  <si>
    <t>Human Health, non-cancer</t>
  </si>
  <si>
    <t>PDF*m2*año/CUTe</t>
  </si>
  <si>
    <t>[kg Peq/kg]</t>
  </si>
  <si>
    <t>FACTORES DE CARACTERIZACIÓN TOXICIDAD DE AGUA DULCE</t>
  </si>
  <si>
    <t>FACTORES DE CARACTERIZACIÓN EUTROFIZACIÓN DE AGUA DULCE</t>
  </si>
  <si>
    <t>PM P</t>
  </si>
  <si>
    <t>PM PO4</t>
  </si>
  <si>
    <t>Tirado Seco 2005</t>
  </si>
  <si>
    <t>PDF*m2*año/kg PO43-</t>
  </si>
  <si>
    <t>PDF*m2*año/kg P</t>
  </si>
  <si>
    <t>FÓSFORO</t>
  </si>
  <si>
    <t>AGUA</t>
  </si>
  <si>
    <t>NO ESPECIFICADO</t>
  </si>
  <si>
    <t>CONTAMINANTE EMITIDO</t>
  </si>
  <si>
    <t>COMPARTIMIENTO</t>
  </si>
  <si>
    <t>SUB-COMPARTIMIENTO</t>
  </si>
  <si>
    <t>m3</t>
  </si>
  <si>
    <t>CTUh</t>
  </si>
  <si>
    <t>CTUe</t>
  </si>
  <si>
    <t>kg P-eq</t>
  </si>
  <si>
    <t>DALY</t>
  </si>
  <si>
    <t>PDF*m2*y</t>
  </si>
  <si>
    <t>m3eq</t>
  </si>
  <si>
    <t>DISMINUCIÓN DE LA BIODIVERSIDAD DE PLANTAS TERRESTRES DEBIDO A LA EXTRACCIÓN DE AGUA SUBTERRÁNEA</t>
  </si>
  <si>
    <t>INDICADORES DE HUELLA DE AGUA EVALUADOS</t>
  </si>
  <si>
    <t>FACTORES DE CARACTERIZACIÓN PARA CÁLCULO DE HUELLA DE AGUA DIRECTA</t>
  </si>
  <si>
    <t>ENERGÍA</t>
  </si>
  <si>
    <t>COMBUSTIBLES</t>
  </si>
  <si>
    <t>MATERIAS PRIMAS</t>
  </si>
  <si>
    <t>INSUMOS PROCESOS PRODUCTIVOS</t>
  </si>
  <si>
    <t>ELECTRICIDAD</t>
  </si>
  <si>
    <t>INSUMOS ENVASADO</t>
  </si>
  <si>
    <t>RESUMEN DE LOS INDICADORES DE HUELLA DE AGUA EVALUADOS</t>
  </si>
  <si>
    <t>FACTORES DE CARACTERIZACIÓN PARA CALCULAR LA HUELLA DE AGUA DIRECTA</t>
  </si>
  <si>
    <t>RESULTADOS DE LOS INDICADORES DE LA HUELLA DE AGUA DIRECTA</t>
  </si>
  <si>
    <t>RESULTADOS DE LOS INDICADORES DE LA HUELLA DE AGUA INDIRECTA</t>
  </si>
  <si>
    <t>RESUMEN DE LOS RESULTADOS DE LA HUELLA DE AGUA TOTAL</t>
  </si>
  <si>
    <t>HUELLA DE AGUA DIRECTA</t>
  </si>
  <si>
    <t>HUELLA DE AGUA INDIRECTA</t>
  </si>
  <si>
    <t>[m3 eq. global/UF]</t>
  </si>
  <si>
    <t>[DALY/kg]</t>
  </si>
  <si>
    <t>[PDF*m2*año/m3]</t>
  </si>
  <si>
    <t>[PDF*m2*año/kg]</t>
  </si>
  <si>
    <t>TOTALES</t>
  </si>
  <si>
    <t>[%]</t>
  </si>
  <si>
    <t>ENERGÍA ELÉCTRICA</t>
  </si>
  <si>
    <t>USEtox; Rosenbaum et al. 2010</t>
  </si>
  <si>
    <t>USEtox; Rosenbaum et al. 2011</t>
  </si>
  <si>
    <t>NIVEL</t>
  </si>
  <si>
    <t>DAÑO</t>
  </si>
  <si>
    <t>HUELLA DE AGUA TOTAL</t>
  </si>
  <si>
    <t>% HUELLA DIRECTA</t>
  </si>
  <si>
    <t>% HUELLA INDIRECTA</t>
  </si>
  <si>
    <t>NO ALTERAR LAS CELDAS CON FUNCIONES PREESTABLECIDAS (A MENOS QUE SE ENTIENDA BIEN EL CAMBIO QUE SE ESTÁ REALIZANDO)</t>
  </si>
  <si>
    <t xml:space="preserve">GLP - </t>
  </si>
  <si>
    <t>SALIDA MENSUAL DE AGUA CONSUMIDA (VER GLOSARIO PARA DEFINICIÓN DE AGUA CONSUMIDA)</t>
  </si>
  <si>
    <t>CONSUMO MENSUAL DE ELECTRICIDAD</t>
  </si>
  <si>
    <t>TOTAL ELECTRICIDAD</t>
  </si>
  <si>
    <t>CHILE</t>
  </si>
  <si>
    <t>---</t>
  </si>
  <si>
    <t>CONSUMO MENSUAL DE GASOLINA</t>
  </si>
  <si>
    <t>TOTAL GASOLINA</t>
  </si>
  <si>
    <t>CONSUMO MENSUAL DE PETRÓLEO FUEL OIL</t>
  </si>
  <si>
    <t>TOTAL FUEL OIL</t>
  </si>
  <si>
    <t>CONSUMO MENSUAL DE CARBÓN</t>
  </si>
  <si>
    <t>TOTAL CARBÓN</t>
  </si>
  <si>
    <t>ENTRADA MENSUAL DE AGUA POTABLE</t>
  </si>
  <si>
    <t>TOTAL AGUA POTABLE</t>
  </si>
  <si>
    <t>SALIDA MENSUAL DE AGUA INFILTRADA</t>
  </si>
  <si>
    <t>TOTAL AGUA INFILTRADA</t>
  </si>
  <si>
    <t>INSUMOS PROCESOS AUXILIARES</t>
  </si>
  <si>
    <t>TOTAL</t>
  </si>
  <si>
    <t>ABREVIATURAS</t>
  </si>
  <si>
    <t>COMPARATIVE TOXIC UNITS ECOSYSTEMS</t>
  </si>
  <si>
    <t>COMPARATIVE TOXIC UNITS HUMANS</t>
  </si>
  <si>
    <r>
      <t>ENTRADA (</t>
    </r>
    <r>
      <rPr>
        <i/>
        <sz val="10"/>
        <color theme="1"/>
        <rFont val="Calibri"/>
        <family val="2"/>
        <scheme val="minor"/>
      </rPr>
      <t>INPUT</t>
    </r>
    <r>
      <rPr>
        <sz val="10"/>
        <color theme="1"/>
        <rFont val="Calibri"/>
        <family val="2"/>
        <scheme val="minor"/>
      </rPr>
      <t>) A UN PROCESO PRODUCTIVO QUE PASA A FORMAR PARTE DEL PRODUCTO 
**CON EXCEPCIÓN DE LOS MATERIALES DE ENVASADO QUE SE INCLUIRÁN DENTRO DE INSUMOS</t>
    </r>
  </si>
  <si>
    <r>
      <t>ENTRADA (</t>
    </r>
    <r>
      <rPr>
        <i/>
        <sz val="10"/>
        <color theme="1"/>
        <rFont val="Calibri"/>
        <family val="2"/>
        <scheme val="minor"/>
      </rPr>
      <t>INPUT</t>
    </r>
    <r>
      <rPr>
        <sz val="10"/>
        <color theme="1"/>
        <rFont val="Calibri"/>
        <family val="2"/>
        <scheme val="minor"/>
      </rPr>
      <t>) A UN PROCESO DE PLANTA QUE NO PASA A FORMAR PARTE DEL PRODUCTO</t>
    </r>
  </si>
  <si>
    <t>DISABILITY ADJUSTED LIFE YEARS</t>
  </si>
  <si>
    <t>POTENTIALLY DISAPPEARED FRACTION OF SPECIES PER m2 PER YEAR</t>
  </si>
  <si>
    <t>PTAR</t>
  </si>
  <si>
    <t>PLANTA DE TRATAMIENTO DE AGUAS RESIDUALES</t>
  </si>
  <si>
    <t>RIL</t>
  </si>
  <si>
    <t>RESIDUO INDUSTRIAL LÍQUIDO</t>
  </si>
  <si>
    <t>DESCRIPCIÓN DEL USO DE AGUA EN EL PROCESO</t>
  </si>
  <si>
    <t>DESCRIPCIÓN DEL PROCESO</t>
  </si>
  <si>
    <t xml:space="preserve">LEER LAS DEFINICIONES DESCRITAS EN "GLOSARIO Y ABREVIATURAS"  </t>
  </si>
  <si>
    <t>PROCESO QUE SE LLEVA A CABO EN LA INSTALACIÓN SEA PRODUCTIVO O AUXILIAR</t>
  </si>
  <si>
    <t>CUALQUIER USO DE AGUA QUE OCURRA EN LA INSTALACIÓN
EJEMPLOS: AGUA PARA GENERACIÓN DE VAPOR, AGUA PARA REFRIGERACIÓN, AGUA PARA LUBRICACIÓN/HUMECTACIÓN DE EQUIPOS, AGUA PARA LAVADO DE MATERIAS PRIMAS, AGUA PARA LIMPIEZA, ENTRE OTROS</t>
  </si>
  <si>
    <t>LEER LA DESCRIPCIÓN DE CADA HOJA EN "CONTENIDOS"</t>
  </si>
  <si>
    <t>CONSUMO MENSUAL DE INSUMOS PARA PROCESOS PRODUCTIVOS</t>
  </si>
  <si>
    <t>DESCRIPCIÓN GENERAL DE LA MATERIA PRIMA</t>
  </si>
  <si>
    <t>DESCRIPCIÓN GENERAL DEL INSUMO</t>
  </si>
  <si>
    <t xml:space="preserve">AGUA POTABLE - </t>
  </si>
  <si>
    <t xml:space="preserve">AGUA DE POZO - </t>
  </si>
  <si>
    <t>CALIDAD DE LAS AGUAS DESCARGADAS</t>
  </si>
  <si>
    <t>CONSUMO CADENA DE SUMINISTROS</t>
  </si>
  <si>
    <t>RESUMEN INDICADORES HUELLA DE AGUA</t>
  </si>
  <si>
    <t>[DALY/m3]</t>
  </si>
  <si>
    <t>ECOTOXICIDAD</t>
  </si>
  <si>
    <t>Ecotoxicity</t>
  </si>
  <si>
    <t>Eutrophication</t>
  </si>
  <si>
    <t>INDICADORES DE INVENTARIO</t>
  </si>
  <si>
    <t>AGUA DULCE CONSUMIDA (HUELLA AZUL - WFN)</t>
  </si>
  <si>
    <t>ESCASEZ DE AGUA DULCE</t>
  </si>
  <si>
    <t>USEtox; Rosenbaum et al. 2008
(SALUD HUMANA_CANCER)</t>
  </si>
  <si>
    <t>USEtox; Rosenbaum et al. 2008
(SALUD HUMANA_NO-CANCER)</t>
  </si>
  <si>
    <t>USEtox; Rosenbaum et al. 2008
(SALUD HUMANA_TOTAL)</t>
  </si>
  <si>
    <t>DEGRADACIÓN DE LA CALIDAD DEL AGUA DULCE</t>
  </si>
  <si>
    <t>USEtox; Rosenbaum et al. 2008
(ECOTOXICIDAD)</t>
  </si>
  <si>
    <t>ReCIPe; Goedkoop et al. 2008
(EUTROFIZACIÓN)</t>
  </si>
  <si>
    <t>UNEP-SETAC 2017
(CF_AGRI USERS)</t>
  </si>
  <si>
    <t>UNEP-SETAC 2017 
(CF_NON AGRI USERS)</t>
  </si>
  <si>
    <t>UNEP-SETAC 2017
(CF_NON IDENTIFIED USERS)</t>
  </si>
  <si>
    <t>Pfister et al. 2009 
(CONSUMO DE AGUA DULCE)</t>
  </si>
  <si>
    <t>Van Zelm et al. 2011
(EXTRACCIÓN DE AGUA SUBTERRÁNEA)</t>
  </si>
  <si>
    <t>AWARE 100 
(ANUAL_AGRI)</t>
  </si>
  <si>
    <t>AWARE 100 
(ANUAL_NON AGRI)</t>
  </si>
  <si>
    <t>AWARE 100 
(ANUAL_UNKNOWN)</t>
  </si>
  <si>
    <t>SALUD HUMANA (ESCASEZ Y DEGRADACIÓN DE LA CALIDAD DE AGUA DULCE)</t>
  </si>
  <si>
    <t>CALIDAD DE LOS ECOSISTEMAS (ESCASEZ Y DEGRADACIÓN DE LA CALIDAD DE AGUA DULCE)</t>
  </si>
  <si>
    <t>TOXICIDAD HUMANA_CANCER</t>
  </si>
  <si>
    <t>TOXICIDAD HUMANA_NO-CANCER</t>
  </si>
  <si>
    <t>TOXICIDAD HUMANA_TOTAL</t>
  </si>
  <si>
    <t>COMPLETAR LAS CELDAS DE COLOR GRIS CLARO EN LAS HOJAS "AZULES" (INFORMACIÓN DE LA EMPRESA)</t>
  </si>
  <si>
    <t>10)</t>
  </si>
  <si>
    <t>HOJA (LINK)</t>
  </si>
  <si>
    <t>1. GLOSARIO Y ABREVIATURAS</t>
  </si>
  <si>
    <t>2. INSTRUCCIONES</t>
  </si>
  <si>
    <t>3. CONVERSIÓN UNIDADES</t>
  </si>
  <si>
    <t>4. INFORMACIÓN</t>
  </si>
  <si>
    <t>5. DESCRIPCIÓN</t>
  </si>
  <si>
    <t>6. PRODUCCIÓN</t>
  </si>
  <si>
    <t>7. CADENA DE SUMINISTROS</t>
  </si>
  <si>
    <t>8. ENERGÍA</t>
  </si>
  <si>
    <t>9. USO DIRECTO DE AGUA</t>
  </si>
  <si>
    <t>10. CALIDAD DE AGUA-USO DIRECTO</t>
  </si>
  <si>
    <t>11. INDICADORES EVALUADOS</t>
  </si>
  <si>
    <t>12. EMISIÓN CONTAMINANTES</t>
  </si>
  <si>
    <t>13. FC INDICADORES</t>
  </si>
  <si>
    <t>15. RESULTADOS HUELLA DIRECTA</t>
  </si>
  <si>
    <t>16. RESULTADOS HUELLA INDIRECTA</t>
  </si>
  <si>
    <t>FACTORES PARA CONVERSIÓN DE UNIDADES BÁSICAS</t>
  </si>
  <si>
    <t>DESCRIPCIÓN GENERAL DE LOS PROCESOS QUE SE LLEVAN A CABO EN LA INSTALACIÓN</t>
  </si>
  <si>
    <t>DATOS DE LA MEDICIÓN DE HUELLA DE AGUA</t>
  </si>
  <si>
    <t>t</t>
  </si>
  <si>
    <t>kg</t>
  </si>
  <si>
    <t>=</t>
  </si>
  <si>
    <t>L</t>
  </si>
  <si>
    <t>[t]</t>
  </si>
  <si>
    <t>[kg/t]</t>
  </si>
  <si>
    <t>[L/m3]</t>
  </si>
  <si>
    <t>[L diesel]</t>
  </si>
  <si>
    <t>[kg diesel]</t>
  </si>
  <si>
    <t>[kg/L]</t>
  </si>
  <si>
    <t>[L gasolina]</t>
  </si>
  <si>
    <t>[kg gasolina]</t>
  </si>
  <si>
    <t>[m3 gas natural]</t>
  </si>
  <si>
    <t>[kg gas natural]</t>
  </si>
  <si>
    <t>[kg/m3]</t>
  </si>
  <si>
    <t>[L GLP]</t>
  </si>
  <si>
    <t>[kg GLP]</t>
  </si>
  <si>
    <t>[L fuel oil]</t>
  </si>
  <si>
    <t>[kg fuel oil]</t>
  </si>
  <si>
    <t xml:space="preserve">DIESEL - </t>
  </si>
  <si>
    <t xml:space="preserve">GASOLINA - </t>
  </si>
  <si>
    <t xml:space="preserve">GAS NATURAL - </t>
  </si>
  <si>
    <t xml:space="preserve">FUEL OIL - </t>
  </si>
  <si>
    <t xml:space="preserve">CARBÓN - </t>
  </si>
  <si>
    <t>GLP</t>
  </si>
  <si>
    <t>GAS LICUADO DEL PETRÓLEO</t>
  </si>
  <si>
    <t>LITRO</t>
  </si>
  <si>
    <t>METRO CÚBICO</t>
  </si>
  <si>
    <t>TONELADA</t>
  </si>
  <si>
    <t>KILOWATT-HORA</t>
  </si>
  <si>
    <t>kWh</t>
  </si>
  <si>
    <t>EMISIÓN DE CONTAMINANTES EN DESCARGAS</t>
  </si>
  <si>
    <t>EMISIÓN DE CONTAMINANTES EN INFILTRACIONES</t>
  </si>
  <si>
    <t>TOTAL EMISIONES</t>
  </si>
  <si>
    <t>[m3/año]</t>
  </si>
  <si>
    <t>[kg N/año]</t>
  </si>
  <si>
    <t>[kg NKT/año]</t>
  </si>
  <si>
    <t>[kg P/año]</t>
  </si>
  <si>
    <t>[kg PO4/año]</t>
  </si>
  <si>
    <t>[kg DQO/año]</t>
  </si>
  <si>
    <t>[kg DBO/año]</t>
  </si>
  <si>
    <t>[kg As/año]</t>
  </si>
  <si>
    <t>[kg Cd/año]</t>
  </si>
  <si>
    <t>[kg Cr/año]</t>
  </si>
  <si>
    <t>[kg Cu/año]</t>
  </si>
  <si>
    <t>[kg Hg/año]</t>
  </si>
  <si>
    <t>[kg Ni/año]</t>
  </si>
  <si>
    <t>[kg Pb/año]</t>
  </si>
  <si>
    <t>[kg Zn/año]</t>
  </si>
  <si>
    <t>[kg C6OHCL5/año]</t>
  </si>
  <si>
    <t>[kg/año]</t>
  </si>
  <si>
    <t xml:space="preserve">AGUA DE XXX "INDICAR NOMBRE DE XXX" - </t>
  </si>
  <si>
    <t>ENTRADA AGUA POTABLE</t>
  </si>
  <si>
    <t>ENTRADA AGUA POZO</t>
  </si>
  <si>
    <t>ENTRADA AGUA SUPERFICIAL</t>
  </si>
  <si>
    <t>TOXICIDAD HUMANA_TOTAL 
(USEtox; Rosenbaum et al. 2008)</t>
  </si>
  <si>
    <t>ECOTOXICIDAD DE AGUA DULCE 
(USEtox; Rosenbaum et al. 2008)</t>
  </si>
  <si>
    <t>EUTROFIZACIÓN DE AGUA DULCE 
(ReCIPe, Goedkoop et al. 2008)</t>
  </si>
  <si>
    <t>POTENCIALES IMPACTOS A LA SALUD HUMANA POR ESCASEZ DE AGUA DULCE 
(UNEP-SETAC 2017)</t>
  </si>
  <si>
    <t>ENFERMEDADES CAUSADAS POR TOXICIDAD DE AGUA DULCE 
(USEtox; Rosenbaum et al. 2008)</t>
  </si>
  <si>
    <t>DISMINUCIÓN DE LA BIODIVERSIDAD TERRESTRE DEBIDO AL CONSUMO DE AGUA DULCE 
(Pfister et al. 2009)</t>
  </si>
  <si>
    <t>DISMINUCIÓN DE LA BIODIVERSIDAD DE PLANTAS TERRESTRES DEBIDO A LA EXTRACCIÓN DE AGUA SUBTERRÁNEA 
(Van Zelm et al. 2011)</t>
  </si>
  <si>
    <t>ECOSISTEMAS ACUÁTICOS AFECTADOS POR ECOTOXICIDAD DE AGUA DULCE 
(USEtox; Rosenbaum et al. 2008)</t>
  </si>
  <si>
    <t>ECOSISTEMAS ACUÁTICOS AFECTADOS POR EUTROFIZACIÓN DE AGUA DULCE 
(ReCIPe, Goedkoop et al. 2008)</t>
  </si>
  <si>
    <t>Available WAter REmaining_AWARE 100
(Boulay et al. 2017)</t>
  </si>
  <si>
    <t>DESCRIPCIÓN/REFERENCIA DE LA INFORMACIÓN UTILIZADA</t>
  </si>
  <si>
    <t>AGUA DULCE EXTRAÍDA</t>
  </si>
  <si>
    <t>ENTRADA MENSUAL DE AGUA DULCE DE FUENTES SUPERFICIALES (CANALES, RÍOS, LAGOS, ETC.)</t>
  </si>
  <si>
    <t>AGUA DULCE CONSUMIDA</t>
  </si>
  <si>
    <t>SALIDA AGUA DESCARGADA</t>
  </si>
  <si>
    <t>SALIDA AGUA INFILTRADA</t>
  </si>
  <si>
    <t>LOS RESULTADOS ESTÁN EXPRESADOS POR UNIDAD FUNCIONAL (UF)</t>
  </si>
  <si>
    <t>TODAS LAS ÁREAS DE PROTECCIÓN</t>
  </si>
  <si>
    <t>CALIDAD ECOSISTEMAS</t>
  </si>
  <si>
    <t>POTENCIALES IMPACTOS A LA SALUD HUMANA POR ESCASEZ DE AGUA DULCE</t>
  </si>
  <si>
    <t>KILOGRAMO</t>
  </si>
  <si>
    <t>COMPLETAR LAS CELDAS DE COLOR GRIS CLARO EN LA HOJA N° 14 (INFORMACIÓN DE BASES DE DATOS CON LA HUELLA INDIRECTA ASOCIADA A LA CADENA DE SUMINISTROS, ELECTRICIDAD Y COMBUSTIBLES CONSUMIDOS)</t>
  </si>
  <si>
    <t>UF: AÑO MEDIDO</t>
  </si>
  <si>
    <t>NOMBRE FLUJO DE AGUA</t>
  </si>
  <si>
    <t>CADENA DE SUMINISTROS/ENERGÍA</t>
  </si>
  <si>
    <t>CANTIDAD CONSUMIDA</t>
  </si>
  <si>
    <t>DATOS PARA CÁLCULO DE HUELLA DE AGUA INDIRECTA (HUELLA ASOCIADA A LA CADENA DE SUMINISTROS Y LA ENERGÍA)</t>
  </si>
  <si>
    <t>TOTAL AGUA DULCE DE FUENTES SUPERFICIALES</t>
  </si>
  <si>
    <t>FACTOR</t>
  </si>
  <si>
    <t>RELACIÓN ENTRE UNIDADES</t>
  </si>
  <si>
    <t>CONVERTIDOR DE UNIDADES</t>
  </si>
  <si>
    <t>AVAILABLE WATER REMAINING - AWARE 100</t>
  </si>
  <si>
    <t>Available WAter REmaining - AWARE 100</t>
  </si>
  <si>
    <t>UNIDAD FUNCIONAL (UF)</t>
  </si>
  <si>
    <t>A QUÉ SE LE MEDIRÁ LA HUELLA DE AGUA</t>
  </si>
  <si>
    <t>PRODUCTO/CATEGORÍA DE PRODUCTO</t>
  </si>
  <si>
    <r>
      <rPr>
        <sz val="10"/>
        <color rgb="FFFF0000"/>
        <rFont val="Calibri (Cuerpo)"/>
      </rPr>
      <t>EJEMPLO</t>
    </r>
    <r>
      <rPr>
        <sz val="10"/>
        <color theme="1"/>
        <rFont val="Calibri"/>
        <family val="2"/>
        <scheme val="minor"/>
      </rPr>
      <t>: ELECTRICIDAD RED - SISTEMA REFRIGERACIÓN</t>
    </r>
  </si>
  <si>
    <r>
      <rPr>
        <sz val="10"/>
        <color rgb="FFFF0000"/>
        <rFont val="Calibri (Cuerpo)"/>
      </rPr>
      <t>EJEMPLO</t>
    </r>
    <r>
      <rPr>
        <sz val="10"/>
        <color theme="1"/>
        <rFont val="Calibri"/>
        <family val="2"/>
        <scheme val="minor"/>
      </rPr>
      <t>: DIESEL - GENERACIÓN ELÉCTRICA</t>
    </r>
  </si>
  <si>
    <r>
      <rPr>
        <sz val="10"/>
        <color rgb="FFFF0000"/>
        <rFont val="Calibri (Cuerpo)"/>
      </rPr>
      <t>EJEMPLO</t>
    </r>
    <r>
      <rPr>
        <sz val="10"/>
        <color theme="1"/>
        <rFont val="Calibri"/>
        <family val="2"/>
        <scheme val="minor"/>
      </rPr>
      <t>: AGUA POTABLE - CASINO Y SERVICIOS SANITARIOS</t>
    </r>
  </si>
  <si>
    <t>FUENTE - USO/EQUIPO</t>
  </si>
  <si>
    <t>COMBUSTIBLE - USO/EQUIPO</t>
  </si>
  <si>
    <t>PROCESO/EQUIPO RELACIONADO - RECEPTOR DE LA DESCARGA</t>
  </si>
  <si>
    <r>
      <rPr>
        <sz val="10"/>
        <color theme="1"/>
        <rFont val="Calibri (Cuerpo)"/>
      </rPr>
      <t>PROCESO/EQUIPO QUE DESCARGA</t>
    </r>
    <r>
      <rPr>
        <sz val="10"/>
        <color theme="1"/>
        <rFont val="Calibri"/>
        <family val="2"/>
        <scheme val="minor"/>
      </rPr>
      <t xml:space="preserve"> - </t>
    </r>
    <r>
      <rPr>
        <sz val="10"/>
        <color theme="1"/>
        <rFont val="Calibri (Cuerpo)"/>
      </rPr>
      <t>NOMBRE CUERPO RECEPTOR</t>
    </r>
  </si>
  <si>
    <r>
      <rPr>
        <sz val="10"/>
        <color rgb="FFFF0000"/>
        <rFont val="Calibri (Cuerpo)"/>
      </rPr>
      <t>EJEMPLO</t>
    </r>
    <r>
      <rPr>
        <sz val="10"/>
        <color theme="1"/>
        <rFont val="Calibri"/>
        <family val="2"/>
        <scheme val="minor"/>
      </rPr>
      <t>: AGUA DE POZO - LAVADO DE MATERIAS PRIMAS</t>
    </r>
  </si>
  <si>
    <r>
      <rPr>
        <sz val="10"/>
        <color rgb="FFFF0000"/>
        <rFont val="Calibri (Cuerpo)"/>
      </rPr>
      <t>EJEMPLO</t>
    </r>
    <r>
      <rPr>
        <sz val="10"/>
        <color theme="1"/>
        <rFont val="Calibri"/>
        <family val="2"/>
        <scheme val="minor"/>
      </rPr>
      <t>: DESCARGA PTAR - CANAL "NOMBRE DEL CANAL"</t>
    </r>
  </si>
  <si>
    <r>
      <rPr>
        <sz val="10"/>
        <color theme="1"/>
        <rFont val="Calibri (Cuerpo)"/>
      </rPr>
      <t>AGUA QUE INFILTRA</t>
    </r>
    <r>
      <rPr>
        <sz val="10"/>
        <color theme="1"/>
        <rFont val="Calibri"/>
        <family val="2"/>
        <scheme val="minor"/>
      </rPr>
      <t xml:space="preserve"> - </t>
    </r>
    <r>
      <rPr>
        <sz val="10"/>
        <color theme="1"/>
        <rFont val="Calibri (Cuerpo)"/>
      </rPr>
      <t>PROCESO/EQUIPO QUE INFILTRA</t>
    </r>
  </si>
  <si>
    <r>
      <rPr>
        <sz val="10"/>
        <color rgb="FFFF0000"/>
        <rFont val="Calibri (Cuerpo)"/>
      </rPr>
      <t>EJEMPLO</t>
    </r>
    <r>
      <rPr>
        <sz val="10"/>
        <color theme="1"/>
        <rFont val="Calibri"/>
        <family val="2"/>
        <scheme val="minor"/>
      </rPr>
      <t>: INFILTRACIÓN AGUAS SERVIDAS TRATADAS - DREN DE AGUAS SERVIDAS</t>
    </r>
  </si>
  <si>
    <t>AGUA QUE INFILTRA - PROCESO/EQUIPO RELACIONADO</t>
  </si>
  <si>
    <t>TIPO DE CONSUMO (VER COMENTARIO) - PROCESO/EQUIPO RELACIONADO</t>
  </si>
  <si>
    <r>
      <rPr>
        <sz val="10"/>
        <color theme="1"/>
        <rFont val="Calibri (Cuerpo)"/>
      </rPr>
      <t>TIPO DE AGUA CONSUMIDA</t>
    </r>
    <r>
      <rPr>
        <sz val="10"/>
        <color theme="1"/>
        <rFont val="Calibri"/>
        <family val="2"/>
        <scheme val="minor"/>
      </rPr>
      <t xml:space="preserve"> - </t>
    </r>
    <r>
      <rPr>
        <sz val="10"/>
        <color theme="1"/>
        <rFont val="Calibri (Cuerpo)"/>
      </rPr>
      <t>PROCESO/EQUIPO QUE CONSUME EL AGUA</t>
    </r>
  </si>
  <si>
    <r>
      <rPr>
        <sz val="10"/>
        <color rgb="FFFF0000"/>
        <rFont val="Calibri (Cuerpo)"/>
      </rPr>
      <t>EJEMPLO</t>
    </r>
    <r>
      <rPr>
        <sz val="10"/>
        <color theme="1"/>
        <rFont val="Calibri"/>
        <family val="2"/>
        <scheme val="minor"/>
      </rPr>
      <t>: AGUA DE POZO - LIMPIEZA DE EQUIPOS</t>
    </r>
  </si>
  <si>
    <r>
      <rPr>
        <sz val="10"/>
        <color rgb="FFFF0000"/>
        <rFont val="Calibri (Cuerpo)"/>
      </rPr>
      <t>EJEMPLO:</t>
    </r>
    <r>
      <rPr>
        <sz val="10"/>
        <color theme="1"/>
        <rFont val="Calibri"/>
        <family val="2"/>
        <scheme val="minor"/>
      </rPr>
      <t xml:space="preserve"> AGUA DE CANAL "NOMBRE DEL CANAL" - CONDENSADORES EVAPORATIVOS</t>
    </r>
  </si>
  <si>
    <r>
      <rPr>
        <sz val="10"/>
        <color rgb="FFFF0000"/>
        <rFont val="Calibri (Cuerpo)"/>
      </rPr>
      <t>EJEMPLO</t>
    </r>
    <r>
      <rPr>
        <sz val="10"/>
        <color theme="1"/>
        <rFont val="Calibri"/>
        <family val="2"/>
        <scheme val="minor"/>
      </rPr>
      <t>: AGUA EVAPORADA - CONDENSADORES EVAPORATIVOS</t>
    </r>
  </si>
  <si>
    <t>INFORMACIÓN DE BASES DE DATOS UTILIZADA PARA CALCULAR LA HUELLA DE AGUA INDIRECTA</t>
  </si>
  <si>
    <t>14. BD HUELLA INDIRECTA</t>
  </si>
  <si>
    <t>INFORMACIÓN REFERENTE A LA MEDICIÓN Y DATOS DE LA EMPRESA Y DE LA PERSONA RESPONSABLE DE LA MEDICIÓN</t>
  </si>
  <si>
    <t>CONSUMO MENSUAL Y ANUAL DE LA CADENA DE SUMINISTROS (MATERIAS PRIMAS E INSUMOS) PARA EL AÑO DE MEDICIÓN</t>
  </si>
  <si>
    <t>BALANCE DE AGUA (ENTRADAS Y SALIDAS) MENSUAL Y ANUAL PARA EL AÑO DE MEDICIÓN</t>
  </si>
  <si>
    <t>CALIDAD (CONCENTRACIONES DE CIERTOS PARÁMETROS) DE LOS EFLUENTES HACIA EL AMBIENTE EN EL AÑO DE MEDICIÓN</t>
  </si>
  <si>
    <t>MASA DE CONTAMINANTES EMITIDA AL AMBIENTE DE FORMA DIRECTA EN LOS EFLUENTES</t>
  </si>
  <si>
    <t>HUELLA DE AGUA GENERADA POR EL USO DIRECTO DE AGUA (CONSUMO Y DEGRADACIÓN DE LA CALIDAD DEL AGUA) EN LA INSTALACIÓN QUE SE ESTÁ EVALUANDO</t>
  </si>
  <si>
    <t>HUELLA DE AGUA GENERADA POR LAS DEMÁS ETAPAS DE LA CADENA DE VALOR EVALUADAS (ALCANCE DE ESTE DOCUMENTO: CADENA DE SUMINISTROS Y ENERGÍA)</t>
  </si>
  <si>
    <t>DATOS DEL RESPONSABLE DE LA MEDICIÓN (COMPLETAR LA PLANILLA)</t>
  </si>
  <si>
    <t>17. RESUMEN HUELLA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</si>
</sst>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#,##0.000"/>
    <numFmt numFmtId="165" formatCode="0.0000"/>
    <numFmt numFmtId="166" formatCode="0.000E+00"/>
    <numFmt numFmtId="167" formatCode="0.0.E+00"/>
    <numFmt numFmtId="168" formatCode="0.0"/>
    <numFmt numFmtId="169" formatCode="#,##0.0"/>
    <numFmt numFmtId="170" formatCode="0.0E+00"/>
  </numFmts>
  <fonts count="34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</font>
    <font>
      <sz val="10"/>
      <name val="Calibri"/>
      <family val="2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 (Cuerpo)"/>
    </font>
    <font>
      <b/>
      <sz val="18"/>
      <color theme="0"/>
      <name val="Calibri"/>
      <family val="2"/>
      <scheme val="minor"/>
    </font>
    <font>
      <b/>
      <sz val="14"/>
      <color theme="9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FF0000"/>
      <name val="Calibri (Cuerpo)"/>
    </font>
    <font>
      <b/>
      <sz val="13"/>
      <color theme="9"/>
      <name val="Calibri"/>
      <family val="2"/>
      <scheme val="minor"/>
    </font>
    <font>
      <sz val="9"/>
      <color theme="1"/>
      <name val="Calibri"/>
      <family val="2"/>
      <scheme val="minor"/>
    </font>
  </fonts>
  <fills count="3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9">
    <xf numFmtId="0" fontId="0" fillId="0" borderId="0"/>
    <xf numFmtId="0" fontId="1" fillId="0" borderId="0" applyNumberFormat="0" applyFill="0" applyBorder="0" applyAlignment="0" applyProtection="0"/>
    <xf numFmtId="9" fontId="14" fillId="0" borderId="0" applyFont="0" applyFill="0" applyBorder="0" applyAlignment="0" applyProtection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</cellStyleXfs>
  <cellXfs count="333">
    <xf numFmtId="0" fontId="0" fillId="0" borderId="0" xfId="0"/>
    <xf numFmtId="0" fontId="6" fillId="4" borderId="0" xfId="1" applyFont="1" applyFill="1" applyAlignment="1">
      <alignment vertical="center"/>
    </xf>
    <xf numFmtId="0" fontId="5" fillId="4" borderId="0" xfId="0" applyFont="1" applyFill="1"/>
    <xf numFmtId="0" fontId="4" fillId="7" borderId="1" xfId="0" applyFont="1" applyFill="1" applyBorder="1"/>
    <xf numFmtId="0" fontId="4" fillId="7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0" fillId="2" borderId="0" xfId="0" applyFill="1" applyAlignment="1">
      <alignment horizontal="left"/>
    </xf>
    <xf numFmtId="0" fontId="0" fillId="2" borderId="0" xfId="0" applyFill="1"/>
    <xf numFmtId="0" fontId="0" fillId="0" borderId="0" xfId="0" applyFill="1"/>
    <xf numFmtId="0" fontId="1" fillId="0" borderId="0" xfId="1" applyFill="1"/>
    <xf numFmtId="0" fontId="3" fillId="3" borderId="3" xfId="0" applyFont="1" applyFill="1" applyBorder="1" applyAlignment="1"/>
    <xf numFmtId="0" fontId="3" fillId="3" borderId="4" xfId="0" applyFont="1" applyFill="1" applyBorder="1" applyAlignment="1"/>
    <xf numFmtId="0" fontId="0" fillId="0" borderId="0" xfId="0" applyAlignment="1">
      <alignment vertical="center"/>
    </xf>
    <xf numFmtId="0" fontId="4" fillId="2" borderId="0" xfId="0" applyFont="1" applyFill="1" applyBorder="1" applyAlignment="1">
      <alignment horizontal="left" vertical="center"/>
    </xf>
    <xf numFmtId="164" fontId="7" fillId="5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 wrapText="1"/>
    </xf>
    <xf numFmtId="0" fontId="12" fillId="8" borderId="1" xfId="0" applyFont="1" applyFill="1" applyBorder="1" applyAlignment="1">
      <alignment horizontal="center" vertical="center"/>
    </xf>
    <xf numFmtId="0" fontId="0" fillId="0" borderId="0" xfId="0" applyAlignment="1"/>
    <xf numFmtId="0" fontId="4" fillId="0" borderId="0" xfId="0" applyFont="1"/>
    <xf numFmtId="0" fontId="8" fillId="0" borderId="0" xfId="0" applyFont="1" applyFill="1" applyBorder="1" applyAlignment="1">
      <alignment horizontal="right" vertical="center"/>
    </xf>
    <xf numFmtId="0" fontId="8" fillId="9" borderId="1" xfId="0" applyFont="1" applyFill="1" applyBorder="1" applyAlignment="1">
      <alignment horizontal="center" vertical="center"/>
    </xf>
    <xf numFmtId="0" fontId="8" fillId="10" borderId="1" xfId="0" applyFont="1" applyFill="1" applyBorder="1" applyAlignment="1">
      <alignment horizontal="center" vertical="center"/>
    </xf>
    <xf numFmtId="0" fontId="0" fillId="5" borderId="1" xfId="0" applyFont="1" applyFill="1" applyBorder="1" applyAlignment="1">
      <alignment horizontal="left" vertical="center" wrapText="1"/>
    </xf>
    <xf numFmtId="0" fontId="0" fillId="2" borderId="1" xfId="0" applyFont="1" applyFill="1" applyBorder="1" applyAlignment="1">
      <alignment horizontal="left" vertical="center"/>
    </xf>
    <xf numFmtId="0" fontId="9" fillId="3" borderId="2" xfId="0" applyFont="1" applyFill="1" applyBorder="1" applyAlignment="1"/>
    <xf numFmtId="0" fontId="9" fillId="3" borderId="3" xfId="0" applyFont="1" applyFill="1" applyBorder="1" applyAlignment="1"/>
    <xf numFmtId="0" fontId="9" fillId="3" borderId="4" xfId="0" applyFont="1" applyFill="1" applyBorder="1" applyAlignment="1"/>
    <xf numFmtId="0" fontId="4" fillId="7" borderId="1" xfId="0" applyFont="1" applyFill="1" applyBorder="1" applyAlignment="1">
      <alignment horizontal="left"/>
    </xf>
    <xf numFmtId="17" fontId="4" fillId="7" borderId="1" xfId="0" applyNumberFormat="1" applyFont="1" applyFill="1" applyBorder="1" applyAlignment="1">
      <alignment horizontal="center"/>
    </xf>
    <xf numFmtId="0" fontId="13" fillId="9" borderId="1" xfId="0" applyFont="1" applyFill="1" applyBorder="1" applyAlignment="1">
      <alignment horizontal="center" vertical="center"/>
    </xf>
    <xf numFmtId="0" fontId="10" fillId="0" borderId="0" xfId="0" applyFont="1"/>
    <xf numFmtId="0" fontId="8" fillId="11" borderId="1" xfId="0" applyFont="1" applyFill="1" applyBorder="1" applyAlignment="1">
      <alignment horizontal="center" vertical="center"/>
    </xf>
    <xf numFmtId="0" fontId="1" fillId="5" borderId="1" xfId="1" applyFill="1" applyBorder="1" applyAlignment="1">
      <alignment horizontal="left" vertical="center" wrapText="1"/>
    </xf>
    <xf numFmtId="3" fontId="7" fillId="5" borderId="1" xfId="0" applyNumberFormat="1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left" vertical="center" wrapText="1"/>
    </xf>
    <xf numFmtId="0" fontId="15" fillId="5" borderId="1" xfId="0" applyFont="1" applyFill="1" applyBorder="1" applyAlignment="1">
      <alignment horizontal="left" vertical="center" wrapText="1"/>
    </xf>
    <xf numFmtId="0" fontId="7" fillId="5" borderId="1" xfId="0" applyFont="1" applyFill="1" applyBorder="1" applyAlignment="1">
      <alignment horizontal="left" vertical="center" wrapText="1"/>
    </xf>
    <xf numFmtId="164" fontId="0" fillId="0" borderId="0" xfId="0" applyNumberFormat="1"/>
    <xf numFmtId="0" fontId="7" fillId="5" borderId="1" xfId="0" applyFont="1" applyFill="1" applyBorder="1" applyAlignment="1">
      <alignment horizontal="left" vertical="center" wrapText="1"/>
    </xf>
    <xf numFmtId="0" fontId="8" fillId="11" borderId="4" xfId="0" applyFont="1" applyFill="1" applyBorder="1" applyAlignment="1">
      <alignment horizontal="right" vertical="center"/>
    </xf>
    <xf numFmtId="0" fontId="12" fillId="8" borderId="4" xfId="0" applyFont="1" applyFill="1" applyBorder="1" applyAlignment="1">
      <alignment horizontal="right" vertical="center"/>
    </xf>
    <xf numFmtId="0" fontId="16" fillId="5" borderId="2" xfId="0" applyFont="1" applyFill="1" applyBorder="1" applyAlignment="1">
      <alignment vertical="center"/>
    </xf>
    <xf numFmtId="0" fontId="16" fillId="5" borderId="8" xfId="0" applyFont="1" applyFill="1" applyBorder="1" applyAlignment="1">
      <alignment vertical="center"/>
    </xf>
    <xf numFmtId="0" fontId="17" fillId="5" borderId="8" xfId="0" applyFont="1" applyFill="1" applyBorder="1" applyAlignment="1">
      <alignment vertical="center"/>
    </xf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14" fillId="9" borderId="1" xfId="0" applyFont="1" applyFill="1" applyBorder="1" applyAlignment="1">
      <alignment horizontal="left" vertical="center" wrapText="1"/>
    </xf>
    <xf numFmtId="0" fontId="0" fillId="12" borderId="1" xfId="0" applyFont="1" applyFill="1" applyBorder="1" applyAlignment="1">
      <alignment horizontal="left" vertical="center" wrapText="1"/>
    </xf>
    <xf numFmtId="0" fontId="0" fillId="14" borderId="1" xfId="0" applyFont="1" applyFill="1" applyBorder="1" applyAlignment="1">
      <alignment horizontal="left" vertical="center" wrapText="1"/>
    </xf>
    <xf numFmtId="0" fontId="0" fillId="0" borderId="0" xfId="0" applyFill="1" applyBorder="1" applyAlignment="1">
      <alignment horizontal="center"/>
    </xf>
    <xf numFmtId="0" fontId="4" fillId="0" borderId="0" xfId="0" applyFont="1" applyFill="1" applyBorder="1"/>
    <xf numFmtId="0" fontId="5" fillId="0" borderId="0" xfId="0" applyFont="1" applyFill="1"/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left"/>
    </xf>
    <xf numFmtId="0" fontId="4" fillId="0" borderId="0" xfId="0" applyFont="1" applyFill="1" applyAlignment="1"/>
    <xf numFmtId="0" fontId="4" fillId="0" borderId="0" xfId="0" applyFont="1" applyFill="1" applyAlignment="1">
      <alignment horizontal="center"/>
    </xf>
    <xf numFmtId="3" fontId="8" fillId="11" borderId="1" xfId="0" applyNumberFormat="1" applyFont="1" applyFill="1" applyBorder="1" applyAlignment="1">
      <alignment horizontal="center" vertical="center"/>
    </xf>
    <xf numFmtId="9" fontId="0" fillId="0" borderId="0" xfId="2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3" fontId="0" fillId="0" borderId="1" xfId="0" applyNumberFormat="1" applyBorder="1" applyAlignment="1">
      <alignment horizontal="center"/>
    </xf>
    <xf numFmtId="1" fontId="14" fillId="0" borderId="0" xfId="1" applyNumberFormat="1" applyFont="1" applyFill="1"/>
    <xf numFmtId="1" fontId="14" fillId="0" borderId="0" xfId="0" applyNumberFormat="1" applyFont="1" applyFill="1"/>
    <xf numFmtId="0" fontId="9" fillId="3" borderId="3" xfId="0" applyFont="1" applyFill="1" applyBorder="1" applyAlignment="1">
      <alignment horizontal="center"/>
    </xf>
    <xf numFmtId="0" fontId="9" fillId="3" borderId="4" xfId="0" applyFont="1" applyFill="1" applyBorder="1" applyAlignment="1">
      <alignment horizontal="center"/>
    </xf>
    <xf numFmtId="164" fontId="8" fillId="2" borderId="1" xfId="0" applyNumberFormat="1" applyFont="1" applyFill="1" applyBorder="1" applyAlignment="1">
      <alignment horizontal="center"/>
    </xf>
    <xf numFmtId="0" fontId="3" fillId="15" borderId="1" xfId="0" applyFont="1" applyFill="1" applyBorder="1" applyAlignment="1">
      <alignment horizontal="left"/>
    </xf>
    <xf numFmtId="0" fontId="3" fillId="15" borderId="1" xfId="0" applyFont="1" applyFill="1" applyBorder="1" applyAlignment="1">
      <alignment horizontal="center"/>
    </xf>
    <xf numFmtId="0" fontId="3" fillId="8" borderId="2" xfId="0" applyFont="1" applyFill="1" applyBorder="1"/>
    <xf numFmtId="0" fontId="3" fillId="8" borderId="3" xfId="0" applyFont="1" applyFill="1" applyBorder="1"/>
    <xf numFmtId="0" fontId="3" fillId="8" borderId="4" xfId="0" applyFont="1" applyFill="1" applyBorder="1"/>
    <xf numFmtId="0" fontId="3" fillId="8" borderId="3" xfId="0" applyFont="1" applyFill="1" applyBorder="1" applyAlignment="1">
      <alignment horizontal="center"/>
    </xf>
    <xf numFmtId="0" fontId="4" fillId="11" borderId="2" xfId="0" applyFont="1" applyFill="1" applyBorder="1"/>
    <xf numFmtId="0" fontId="4" fillId="11" borderId="3" xfId="0" applyFont="1" applyFill="1" applyBorder="1" applyAlignment="1">
      <alignment horizontal="center"/>
    </xf>
    <xf numFmtId="0" fontId="0" fillId="0" borderId="1" xfId="0" quotePrefix="1" applyBorder="1" applyAlignment="1">
      <alignment vertical="center"/>
    </xf>
    <xf numFmtId="0" fontId="0" fillId="0" borderId="1" xfId="0" quotePrefix="1" applyBorder="1" applyAlignment="1">
      <alignment horizontal="center" vertical="center"/>
    </xf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1" xfId="0" quotePrefix="1" applyBorder="1" applyAlignment="1">
      <alignment horizontal="center"/>
    </xf>
    <xf numFmtId="165" fontId="2" fillId="16" borderId="1" xfId="3" applyNumberFormat="1" applyFont="1" applyFill="1" applyBorder="1" applyAlignment="1">
      <alignment horizontal="center" vertical="center" wrapText="1"/>
    </xf>
    <xf numFmtId="165" fontId="2" fillId="17" borderId="1" xfId="3" applyNumberFormat="1" applyFont="1" applyFill="1" applyBorder="1" applyAlignment="1">
      <alignment horizontal="center" vertical="center" wrapText="1"/>
    </xf>
    <xf numFmtId="0" fontId="2" fillId="17" borderId="1" xfId="4" applyFont="1" applyFill="1" applyBorder="1" applyAlignment="1">
      <alignment horizontal="center" vertical="center" wrapText="1"/>
    </xf>
    <xf numFmtId="0" fontId="2" fillId="16" borderId="1" xfId="3" applyFont="1" applyFill="1" applyBorder="1" applyAlignment="1">
      <alignment horizontal="center" vertical="center" wrapText="1"/>
    </xf>
    <xf numFmtId="0" fontId="2" fillId="17" borderId="1" xfId="3" applyFont="1" applyFill="1" applyBorder="1" applyAlignment="1">
      <alignment horizontal="center" vertical="center" wrapText="1"/>
    </xf>
    <xf numFmtId="0" fontId="4" fillId="16" borderId="1" xfId="0" applyFont="1" applyFill="1" applyBorder="1" applyAlignment="1">
      <alignment horizontal="center"/>
    </xf>
    <xf numFmtId="0" fontId="0" fillId="0" borderId="1" xfId="0" applyFill="1" applyBorder="1"/>
    <xf numFmtId="0" fontId="4" fillId="17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14" fillId="0" borderId="0" xfId="0" applyFont="1"/>
    <xf numFmtId="0" fontId="14" fillId="0" borderId="1" xfId="0" applyFont="1" applyBorder="1" applyAlignment="1">
      <alignment horizontal="center"/>
    </xf>
    <xf numFmtId="167" fontId="22" fillId="19" borderId="1" xfId="6" applyNumberFormat="1" applyFont="1" applyFill="1" applyBorder="1" applyAlignment="1">
      <alignment horizontal="center" wrapText="1"/>
    </xf>
    <xf numFmtId="167" fontId="0" fillId="0" borderId="1" xfId="0" applyNumberFormat="1" applyBorder="1" applyAlignment="1">
      <alignment horizontal="center"/>
    </xf>
    <xf numFmtId="167" fontId="20" fillId="19" borderId="1" xfId="6" applyNumberFormat="1" applyFill="1" applyBorder="1" applyAlignment="1">
      <alignment horizontal="center" wrapText="1"/>
    </xf>
    <xf numFmtId="0" fontId="4" fillId="5" borderId="1" xfId="0" applyFont="1" applyFill="1" applyBorder="1" applyAlignment="1">
      <alignment vertical="center"/>
    </xf>
    <xf numFmtId="0" fontId="24" fillId="9" borderId="1" xfId="1" applyFont="1" applyFill="1" applyBorder="1" applyAlignment="1">
      <alignment horizontal="left" vertical="center" wrapText="1"/>
    </xf>
    <xf numFmtId="0" fontId="24" fillId="12" borderId="1" xfId="1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center" vertical="center"/>
    </xf>
    <xf numFmtId="0" fontId="6" fillId="6" borderId="0" xfId="1" applyFont="1" applyFill="1" applyAlignment="1">
      <alignment vertical="center"/>
    </xf>
    <xf numFmtId="0" fontId="5" fillId="6" borderId="0" xfId="0" applyFont="1" applyFill="1"/>
    <xf numFmtId="0" fontId="25" fillId="6" borderId="0" xfId="1" applyFont="1" applyFill="1" applyAlignment="1">
      <alignment vertical="center"/>
    </xf>
    <xf numFmtId="0" fontId="0" fillId="6" borderId="0" xfId="0" applyFill="1"/>
    <xf numFmtId="0" fontId="22" fillId="0" borderId="0" xfId="7" applyFont="1" applyBorder="1"/>
    <xf numFmtId="0" fontId="22" fillId="0" borderId="0" xfId="7" applyFont="1" applyBorder="1" applyAlignment="1">
      <alignment horizontal="center"/>
    </xf>
    <xf numFmtId="0" fontId="14" fillId="0" borderId="14" xfId="0" quotePrefix="1" applyFont="1" applyBorder="1"/>
    <xf numFmtId="168" fontId="14" fillId="0" borderId="14" xfId="0" applyNumberFormat="1" applyFont="1" applyBorder="1" applyAlignment="1">
      <alignment horizontal="center"/>
    </xf>
    <xf numFmtId="0" fontId="22" fillId="0" borderId="14" xfId="7" applyFont="1" applyBorder="1" applyAlignment="1">
      <alignment horizontal="center"/>
    </xf>
    <xf numFmtId="0" fontId="8" fillId="11" borderId="2" xfId="0" applyFont="1" applyFill="1" applyBorder="1" applyAlignment="1">
      <alignment vertical="center"/>
    </xf>
    <xf numFmtId="0" fontId="8" fillId="11" borderId="4" xfId="0" applyFont="1" applyFill="1" applyBorder="1" applyAlignment="1">
      <alignment horizontal="right" vertical="center" indent="1"/>
    </xf>
    <xf numFmtId="0" fontId="12" fillId="8" borderId="2" xfId="0" applyFont="1" applyFill="1" applyBorder="1" applyAlignment="1">
      <alignment vertical="center"/>
    </xf>
    <xf numFmtId="3" fontId="8" fillId="10" borderId="1" xfId="0" applyNumberFormat="1" applyFont="1" applyFill="1" applyBorder="1" applyAlignment="1">
      <alignment horizontal="center" vertical="center"/>
    </xf>
    <xf numFmtId="3" fontId="12" fillId="8" borderId="1" xfId="0" applyNumberFormat="1" applyFont="1" applyFill="1" applyBorder="1" applyAlignment="1">
      <alignment horizontal="center" vertical="center"/>
    </xf>
    <xf numFmtId="0" fontId="4" fillId="12" borderId="0" xfId="0" applyFont="1" applyFill="1"/>
    <xf numFmtId="0" fontId="24" fillId="14" borderId="1" xfId="1" applyFont="1" applyFill="1" applyBorder="1" applyAlignment="1">
      <alignment horizontal="left" vertical="center" wrapText="1"/>
    </xf>
    <xf numFmtId="0" fontId="6" fillId="3" borderId="0" xfId="1" applyFont="1" applyFill="1" applyAlignment="1">
      <alignment vertical="center"/>
    </xf>
    <xf numFmtId="0" fontId="5" fillId="3" borderId="0" xfId="0" applyFont="1" applyFill="1"/>
    <xf numFmtId="0" fontId="9" fillId="21" borderId="2" xfId="0" applyFont="1" applyFill="1" applyBorder="1" applyAlignment="1"/>
    <xf numFmtId="0" fontId="0" fillId="21" borderId="4" xfId="0" applyFill="1" applyBorder="1" applyAlignment="1"/>
    <xf numFmtId="0" fontId="2" fillId="22" borderId="5" xfId="0" applyFont="1" applyFill="1" applyBorder="1"/>
    <xf numFmtId="0" fontId="4" fillId="16" borderId="1" xfId="0" applyFont="1" applyFill="1" applyBorder="1" applyAlignment="1">
      <alignment horizontal="center" vertical="center" wrapText="1"/>
    </xf>
    <xf numFmtId="0" fontId="4" fillId="16" borderId="1" xfId="0" quotePrefix="1" applyFont="1" applyFill="1" applyBorder="1" applyAlignment="1">
      <alignment horizontal="center" vertical="center" wrapText="1"/>
    </xf>
    <xf numFmtId="0" fontId="4" fillId="17" borderId="1" xfId="0" applyFont="1" applyFill="1" applyBorder="1" applyAlignment="1">
      <alignment horizontal="center" vertical="center" wrapText="1"/>
    </xf>
    <xf numFmtId="0" fontId="4" fillId="17" borderId="1" xfId="0" quotePrefix="1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vertical="center"/>
    </xf>
    <xf numFmtId="0" fontId="3" fillId="8" borderId="1" xfId="0" applyFont="1" applyFill="1" applyBorder="1" applyAlignment="1">
      <alignment vertical="center" wrapText="1"/>
    </xf>
    <xf numFmtId="0" fontId="8" fillId="16" borderId="1" xfId="0" applyFont="1" applyFill="1" applyBorder="1" applyAlignment="1">
      <alignment horizontal="center" vertical="center"/>
    </xf>
    <xf numFmtId="0" fontId="8" fillId="16" borderId="1" xfId="0" quotePrefix="1" applyFont="1" applyFill="1" applyBorder="1" applyAlignment="1">
      <alignment horizontal="center" vertical="center"/>
    </xf>
    <xf numFmtId="0" fontId="4" fillId="17" borderId="1" xfId="0" applyFont="1" applyFill="1" applyBorder="1" applyAlignment="1">
      <alignment horizontal="center" vertical="center"/>
    </xf>
    <xf numFmtId="0" fontId="4" fillId="23" borderId="2" xfId="0" applyFont="1" applyFill="1" applyBorder="1" applyAlignment="1">
      <alignment vertical="center"/>
    </xf>
    <xf numFmtId="0" fontId="4" fillId="23" borderId="3" xfId="0" applyFont="1" applyFill="1" applyBorder="1" applyAlignment="1">
      <alignment vertical="center"/>
    </xf>
    <xf numFmtId="0" fontId="4" fillId="2" borderId="7" xfId="0" applyFont="1" applyFill="1" applyBorder="1" applyAlignment="1">
      <alignment vertical="center"/>
    </xf>
    <xf numFmtId="11" fontId="0" fillId="0" borderId="1" xfId="0" applyNumberFormat="1" applyBorder="1" applyAlignment="1">
      <alignment horizontal="center"/>
    </xf>
    <xf numFmtId="164" fontId="26" fillId="5" borderId="1" xfId="0" applyNumberFormat="1" applyFont="1" applyFill="1" applyBorder="1" applyAlignment="1">
      <alignment horizontal="center" vertical="center"/>
    </xf>
    <xf numFmtId="0" fontId="3" fillId="8" borderId="4" xfId="0" applyFont="1" applyFill="1" applyBorder="1" applyAlignment="1">
      <alignment horizontal="center"/>
    </xf>
    <xf numFmtId="0" fontId="4" fillId="11" borderId="4" xfId="0" applyFont="1" applyFill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3" fontId="4" fillId="0" borderId="0" xfId="0" applyNumberFormat="1" applyFont="1" applyAlignment="1">
      <alignment horizontal="center"/>
    </xf>
    <xf numFmtId="9" fontId="0" fillId="0" borderId="1" xfId="2" applyFont="1" applyBorder="1" applyAlignment="1">
      <alignment horizontal="center"/>
    </xf>
    <xf numFmtId="9" fontId="4" fillId="0" borderId="0" xfId="2" applyFont="1" applyAlignment="1">
      <alignment horizontal="center"/>
    </xf>
    <xf numFmtId="0" fontId="3" fillId="8" borderId="1" xfId="0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center" vertical="center"/>
    </xf>
    <xf numFmtId="0" fontId="4" fillId="23" borderId="2" xfId="0" applyFont="1" applyFill="1" applyBorder="1"/>
    <xf numFmtId="0" fontId="4" fillId="23" borderId="3" xfId="0" applyFont="1" applyFill="1" applyBorder="1"/>
    <xf numFmtId="0" fontId="28" fillId="0" borderId="0" xfId="0" applyFont="1"/>
    <xf numFmtId="3" fontId="0" fillId="0" borderId="0" xfId="0" applyNumberFormat="1"/>
    <xf numFmtId="0" fontId="8" fillId="20" borderId="1" xfId="0" applyFont="1" applyFill="1" applyBorder="1" applyAlignment="1">
      <alignment horizontal="center" vertical="center"/>
    </xf>
    <xf numFmtId="11" fontId="4" fillId="23" borderId="3" xfId="0" applyNumberFormat="1" applyFont="1" applyFill="1" applyBorder="1"/>
    <xf numFmtId="11" fontId="4" fillId="23" borderId="4" xfId="0" applyNumberFormat="1" applyFont="1" applyFill="1" applyBorder="1"/>
    <xf numFmtId="0" fontId="0" fillId="16" borderId="1" xfId="0" applyFill="1" applyBorder="1" applyAlignment="1">
      <alignment vertical="center"/>
    </xf>
    <xf numFmtId="0" fontId="0" fillId="16" borderId="1" xfId="0" applyFill="1" applyBorder="1" applyAlignment="1">
      <alignment vertical="center" wrapText="1"/>
    </xf>
    <xf numFmtId="0" fontId="0" fillId="16" borderId="1" xfId="0" applyFill="1" applyBorder="1" applyAlignment="1">
      <alignment horizontal="center" vertical="center"/>
    </xf>
    <xf numFmtId="9" fontId="0" fillId="16" borderId="1" xfId="2" applyFont="1" applyFill="1" applyBorder="1" applyAlignment="1">
      <alignment horizontal="center" vertical="center"/>
    </xf>
    <xf numFmtId="0" fontId="0" fillId="17" borderId="1" xfId="0" applyFill="1" applyBorder="1" applyAlignment="1">
      <alignment vertical="center"/>
    </xf>
    <xf numFmtId="0" fontId="0" fillId="17" borderId="1" xfId="0" applyFill="1" applyBorder="1" applyAlignment="1">
      <alignment vertical="center" wrapText="1"/>
    </xf>
    <xf numFmtId="0" fontId="0" fillId="17" borderId="1" xfId="0" applyFill="1" applyBorder="1" applyAlignment="1">
      <alignment horizontal="center" vertical="center"/>
    </xf>
    <xf numFmtId="9" fontId="0" fillId="17" borderId="1" xfId="2" applyFont="1" applyFill="1" applyBorder="1" applyAlignment="1">
      <alignment horizontal="center" vertical="center"/>
    </xf>
    <xf numFmtId="0" fontId="9" fillId="8" borderId="1" xfId="0" applyFont="1" applyFill="1" applyBorder="1" applyAlignment="1">
      <alignment horizontal="center"/>
    </xf>
    <xf numFmtId="0" fontId="0" fillId="22" borderId="1" xfId="0" quotePrefix="1" applyFill="1" applyBorder="1" applyAlignment="1">
      <alignment vertical="center"/>
    </xf>
    <xf numFmtId="0" fontId="0" fillId="22" borderId="1" xfId="0" applyFill="1" applyBorder="1" applyAlignment="1">
      <alignment vertical="center" wrapText="1"/>
    </xf>
    <xf numFmtId="0" fontId="0" fillId="22" borderId="1" xfId="0" applyFill="1" applyBorder="1" applyAlignment="1">
      <alignment horizontal="center" vertical="center"/>
    </xf>
    <xf numFmtId="9" fontId="0" fillId="22" borderId="1" xfId="2" applyFont="1" applyFill="1" applyBorder="1" applyAlignment="1">
      <alignment horizontal="center" vertical="center"/>
    </xf>
    <xf numFmtId="0" fontId="3" fillId="25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vertical="center"/>
    </xf>
    <xf numFmtId="0" fontId="3" fillId="24" borderId="1" xfId="0" applyFont="1" applyFill="1" applyBorder="1" applyAlignment="1">
      <alignment vertical="center"/>
    </xf>
    <xf numFmtId="3" fontId="4" fillId="23" borderId="3" xfId="0" applyNumberFormat="1" applyFont="1" applyFill="1" applyBorder="1" applyAlignment="1">
      <alignment vertical="center"/>
    </xf>
    <xf numFmtId="3" fontId="0" fillId="0" borderId="1" xfId="0" applyNumberFormat="1" applyBorder="1"/>
    <xf numFmtId="11" fontId="4" fillId="23" borderId="3" xfId="0" applyNumberFormat="1" applyFont="1" applyFill="1" applyBorder="1" applyAlignment="1">
      <alignment vertical="center"/>
    </xf>
    <xf numFmtId="11" fontId="4" fillId="23" borderId="4" xfId="0" applyNumberFormat="1" applyFont="1" applyFill="1" applyBorder="1" applyAlignment="1">
      <alignment vertical="center"/>
    </xf>
    <xf numFmtId="11" fontId="0" fillId="0" borderId="1" xfId="0" applyNumberFormat="1" applyBorder="1"/>
    <xf numFmtId="11" fontId="0" fillId="0" borderId="0" xfId="0" applyNumberFormat="1"/>
    <xf numFmtId="11" fontId="4" fillId="0" borderId="0" xfId="0" applyNumberFormat="1" applyFont="1" applyAlignment="1">
      <alignment horizontal="center"/>
    </xf>
    <xf numFmtId="3" fontId="4" fillId="23" borderId="3" xfId="0" applyNumberFormat="1" applyFont="1" applyFill="1" applyBorder="1"/>
    <xf numFmtId="9" fontId="0" fillId="0" borderId="0" xfId="2" applyFont="1"/>
    <xf numFmtId="9" fontId="4" fillId="23" borderId="3" xfId="2" applyFont="1" applyFill="1" applyBorder="1" applyAlignment="1">
      <alignment vertical="center"/>
    </xf>
    <xf numFmtId="9" fontId="4" fillId="23" borderId="4" xfId="2" applyFont="1" applyFill="1" applyBorder="1" applyAlignment="1">
      <alignment vertical="center"/>
    </xf>
    <xf numFmtId="9" fontId="0" fillId="0" borderId="1" xfId="2" applyFont="1" applyBorder="1"/>
    <xf numFmtId="0" fontId="8" fillId="11" borderId="1" xfId="0" applyFont="1" applyFill="1" applyBorder="1" applyAlignment="1">
      <alignment horizontal="right" vertical="center"/>
    </xf>
    <xf numFmtId="0" fontId="8" fillId="10" borderId="1" xfId="0" applyFont="1" applyFill="1" applyBorder="1" applyAlignment="1">
      <alignment horizontal="right"/>
    </xf>
    <xf numFmtId="0" fontId="13" fillId="9" borderId="1" xfId="0" applyFont="1" applyFill="1" applyBorder="1" applyAlignment="1">
      <alignment horizontal="right" vertical="center"/>
    </xf>
    <xf numFmtId="0" fontId="8" fillId="9" borderId="1" xfId="0" applyFont="1" applyFill="1" applyBorder="1" applyAlignment="1">
      <alignment horizontal="right" vertical="center"/>
    </xf>
    <xf numFmtId="0" fontId="12" fillId="8" borderId="1" xfId="0" applyFont="1" applyFill="1" applyBorder="1" applyAlignment="1">
      <alignment horizontal="right" vertical="center"/>
    </xf>
    <xf numFmtId="166" fontId="0" fillId="0" borderId="0" xfId="0" applyNumberFormat="1"/>
    <xf numFmtId="0" fontId="7" fillId="5" borderId="1" xfId="0" applyFont="1" applyFill="1" applyBorder="1" applyAlignment="1">
      <alignment horizontal="left" vertical="center" wrapText="1"/>
    </xf>
    <xf numFmtId="0" fontId="4" fillId="5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left" vertical="center" wrapText="1"/>
    </xf>
    <xf numFmtId="0" fontId="0" fillId="0" borderId="1" xfId="0" quotePrefix="1" applyFill="1" applyBorder="1" applyAlignment="1">
      <alignment horizontal="center"/>
    </xf>
    <xf numFmtId="164" fontId="0" fillId="22" borderId="1" xfId="0" applyNumberFormat="1" applyFill="1" applyBorder="1" applyAlignment="1">
      <alignment horizontal="center" vertical="center"/>
    </xf>
    <xf numFmtId="164" fontId="0" fillId="16" borderId="1" xfId="0" applyNumberFormat="1" applyFill="1" applyBorder="1" applyAlignment="1">
      <alignment horizontal="center" vertical="center"/>
    </xf>
    <xf numFmtId="164" fontId="0" fillId="17" borderId="1" xfId="0" applyNumberFormat="1" applyFill="1" applyBorder="1" applyAlignment="1">
      <alignment horizontal="center" vertical="center"/>
    </xf>
    <xf numFmtId="0" fontId="4" fillId="7" borderId="2" xfId="0" applyFont="1" applyFill="1" applyBorder="1" applyAlignment="1"/>
    <xf numFmtId="0" fontId="11" fillId="5" borderId="1" xfId="0" applyFont="1" applyFill="1" applyBorder="1" applyAlignment="1">
      <alignment horizontal="left" vertical="center" wrapText="1"/>
    </xf>
    <xf numFmtId="0" fontId="8" fillId="10" borderId="2" xfId="0" applyFont="1" applyFill="1" applyBorder="1" applyAlignment="1">
      <alignment horizontal="right"/>
    </xf>
    <xf numFmtId="164" fontId="8" fillId="2" borderId="1" xfId="0" applyNumberFormat="1" applyFont="1" applyFill="1" applyBorder="1" applyAlignment="1">
      <alignment horizontal="center" vertical="center"/>
    </xf>
    <xf numFmtId="166" fontId="0" fillId="0" borderId="0" xfId="0" applyNumberFormat="1" applyBorder="1" applyAlignment="1">
      <alignment horizontal="center"/>
    </xf>
    <xf numFmtId="0" fontId="4" fillId="5" borderId="2" xfId="0" applyFont="1" applyFill="1" applyBorder="1" applyAlignment="1"/>
    <xf numFmtId="0" fontId="4" fillId="5" borderId="3" xfId="0" applyFont="1" applyFill="1" applyBorder="1" applyAlignment="1"/>
    <xf numFmtId="0" fontId="4" fillId="5" borderId="4" xfId="0" applyFont="1" applyFill="1" applyBorder="1" applyAlignment="1"/>
    <xf numFmtId="0" fontId="4" fillId="0" borderId="15" xfId="0" applyFont="1" applyBorder="1" applyAlignment="1"/>
    <xf numFmtId="0" fontId="7" fillId="2" borderId="0" xfId="0" applyFont="1" applyFill="1" applyBorder="1" applyAlignment="1">
      <alignment horizontal="left" vertical="center" wrapText="1"/>
    </xf>
    <xf numFmtId="9" fontId="4" fillId="5" borderId="3" xfId="2" applyFont="1" applyFill="1" applyBorder="1" applyAlignment="1"/>
    <xf numFmtId="9" fontId="4" fillId="5" borderId="4" xfId="2" applyFont="1" applyFill="1" applyBorder="1" applyAlignment="1"/>
    <xf numFmtId="9" fontId="4" fillId="23" borderId="3" xfId="2" applyFont="1" applyFill="1" applyBorder="1"/>
    <xf numFmtId="9" fontId="4" fillId="23" borderId="4" xfId="2" applyFont="1" applyFill="1" applyBorder="1"/>
    <xf numFmtId="3" fontId="8" fillId="2" borderId="1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/>
    </xf>
    <xf numFmtId="9" fontId="8" fillId="2" borderId="1" xfId="2" applyNumberFormat="1" applyFont="1" applyFill="1" applyBorder="1" applyAlignment="1">
      <alignment horizontal="center" vertical="center"/>
    </xf>
    <xf numFmtId="0" fontId="30" fillId="0" borderId="0" xfId="0" applyFont="1" applyFill="1" applyAlignment="1">
      <alignment horizontal="left"/>
    </xf>
    <xf numFmtId="9" fontId="4" fillId="2" borderId="1" xfId="2" applyFont="1" applyFill="1" applyBorder="1" applyAlignment="1">
      <alignment horizontal="center"/>
    </xf>
    <xf numFmtId="3" fontId="0" fillId="0" borderId="0" xfId="0" applyNumberFormat="1" applyFill="1" applyBorder="1"/>
    <xf numFmtId="9" fontId="3" fillId="8" borderId="1" xfId="2" applyFont="1" applyFill="1" applyBorder="1" applyAlignment="1">
      <alignment horizontal="center"/>
    </xf>
    <xf numFmtId="3" fontId="12" fillId="27" borderId="1" xfId="0" applyNumberFormat="1" applyFont="1" applyFill="1" applyBorder="1" applyAlignment="1">
      <alignment horizontal="center" vertical="center"/>
    </xf>
    <xf numFmtId="3" fontId="0" fillId="0" borderId="0" xfId="0" applyNumberFormat="1" applyFill="1"/>
    <xf numFmtId="3" fontId="0" fillId="0" borderId="0" xfId="0" applyNumberFormat="1" applyFill="1" applyAlignment="1">
      <alignment horizontal="center"/>
    </xf>
    <xf numFmtId="9" fontId="0" fillId="2" borderId="1" xfId="2" applyFont="1" applyFill="1" applyBorder="1" applyAlignment="1">
      <alignment horizontal="center" vertical="center"/>
    </xf>
    <xf numFmtId="1" fontId="0" fillId="0" borderId="0" xfId="0" applyNumberFormat="1" applyFont="1" applyFill="1"/>
    <xf numFmtId="9" fontId="4" fillId="2" borderId="1" xfId="2" applyFont="1" applyFill="1" applyBorder="1" applyAlignment="1">
      <alignment horizontal="center" vertical="center"/>
    </xf>
    <xf numFmtId="9" fontId="0" fillId="2" borderId="1" xfId="2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right"/>
    </xf>
    <xf numFmtId="0" fontId="8" fillId="0" borderId="0" xfId="0" applyFont="1" applyFill="1" applyBorder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3" fontId="8" fillId="0" borderId="0" xfId="0" applyNumberFormat="1" applyFont="1" applyFill="1" applyBorder="1" applyAlignment="1">
      <alignment horizontal="right" vertical="center"/>
    </xf>
    <xf numFmtId="9" fontId="3" fillId="8" borderId="1" xfId="2" applyFont="1" applyFill="1" applyBorder="1" applyAlignment="1">
      <alignment horizontal="center" vertical="center"/>
    </xf>
    <xf numFmtId="9" fontId="0" fillId="0" borderId="0" xfId="2" applyFont="1" applyFill="1"/>
    <xf numFmtId="3" fontId="13" fillId="9" borderId="1" xfId="0" applyNumberFormat="1" applyFont="1" applyFill="1" applyBorder="1" applyAlignment="1">
      <alignment horizontal="center" vertical="center"/>
    </xf>
    <xf numFmtId="0" fontId="4" fillId="13" borderId="0" xfId="0" applyFont="1" applyFill="1"/>
    <xf numFmtId="0" fontId="4" fillId="16" borderId="0" xfId="0" applyFont="1" applyFill="1"/>
    <xf numFmtId="0" fontId="4" fillId="28" borderId="0" xfId="0" applyFont="1" applyFill="1"/>
    <xf numFmtId="0" fontId="0" fillId="29" borderId="1" xfId="0" applyFill="1" applyBorder="1" applyAlignment="1">
      <alignment horizontal="center" vertical="center" wrapText="1"/>
    </xf>
    <xf numFmtId="2" fontId="0" fillId="7" borderId="1" xfId="0" applyNumberFormat="1" applyFont="1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 wrapText="1"/>
    </xf>
    <xf numFmtId="0" fontId="0" fillId="30" borderId="1" xfId="0" applyFont="1" applyFill="1" applyBorder="1" applyAlignment="1">
      <alignment horizontal="center" vertical="center" wrapText="1"/>
    </xf>
    <xf numFmtId="0" fontId="0" fillId="30" borderId="1" xfId="0" applyFill="1" applyBorder="1" applyAlignment="1">
      <alignment horizontal="center" vertical="center" wrapText="1"/>
    </xf>
    <xf numFmtId="0" fontId="0" fillId="7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center"/>
    </xf>
    <xf numFmtId="166" fontId="0" fillId="5" borderId="1" xfId="0" applyNumberFormat="1" applyFill="1" applyBorder="1" applyAlignment="1">
      <alignment horizontal="center"/>
    </xf>
    <xf numFmtId="0" fontId="0" fillId="5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/>
    </xf>
    <xf numFmtId="0" fontId="24" fillId="13" borderId="1" xfId="1" applyFont="1" applyFill="1" applyBorder="1" applyAlignment="1">
      <alignment horizontal="left" vertical="center" wrapText="1"/>
    </xf>
    <xf numFmtId="0" fontId="14" fillId="13" borderId="1" xfId="0" applyFont="1" applyFill="1" applyBorder="1" applyAlignment="1">
      <alignment horizontal="left" vertical="center" wrapText="1"/>
    </xf>
    <xf numFmtId="3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3" fontId="0" fillId="17" borderId="0" xfId="0" applyNumberFormat="1" applyFill="1" applyBorder="1" applyAlignment="1">
      <alignment horizontal="center" vertical="center"/>
    </xf>
    <xf numFmtId="0" fontId="0" fillId="17" borderId="0" xfId="0" applyFill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164" fontId="0" fillId="17" borderId="0" xfId="0" applyNumberForma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23" fillId="2" borderId="1" xfId="8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right"/>
    </xf>
    <xf numFmtId="0" fontId="2" fillId="20" borderId="12" xfId="0" applyFont="1" applyFill="1" applyBorder="1" applyAlignment="1">
      <alignment horizontal="center" vertical="center" wrapText="1"/>
    </xf>
    <xf numFmtId="0" fontId="2" fillId="20" borderId="5" xfId="0" applyFont="1" applyFill="1" applyBorder="1" applyAlignment="1">
      <alignment horizontal="center" vertical="center" wrapText="1"/>
    </xf>
    <xf numFmtId="0" fontId="4" fillId="20" borderId="1" xfId="0" applyFont="1" applyFill="1" applyBorder="1" applyAlignment="1">
      <alignment horizontal="center" vertical="center"/>
    </xf>
    <xf numFmtId="11" fontId="4" fillId="23" borderId="3" xfId="0" applyNumberFormat="1" applyFont="1" applyFill="1" applyBorder="1" applyAlignment="1">
      <alignment horizontal="center" vertical="center"/>
    </xf>
    <xf numFmtId="11" fontId="0" fillId="0" borderId="0" xfId="0" applyNumberFormat="1" applyAlignment="1">
      <alignment horizontal="center"/>
    </xf>
    <xf numFmtId="9" fontId="4" fillId="23" borderId="3" xfId="2" applyFont="1" applyFill="1" applyBorder="1" applyAlignment="1">
      <alignment horizontal="center" vertical="center"/>
    </xf>
    <xf numFmtId="9" fontId="0" fillId="0" borderId="0" xfId="2" applyFont="1" applyAlignment="1">
      <alignment horizontal="center"/>
    </xf>
    <xf numFmtId="0" fontId="4" fillId="30" borderId="1" xfId="1" applyFont="1" applyFill="1" applyBorder="1" applyAlignment="1">
      <alignment horizontal="center"/>
    </xf>
    <xf numFmtId="3" fontId="4" fillId="30" borderId="1" xfId="0" applyNumberFormat="1" applyFont="1" applyFill="1" applyBorder="1" applyAlignment="1">
      <alignment horizontal="center"/>
    </xf>
    <xf numFmtId="0" fontId="2" fillId="20" borderId="1" xfId="0" applyFont="1" applyFill="1" applyBorder="1" applyAlignment="1">
      <alignment horizontal="center" vertical="center" wrapText="1"/>
    </xf>
    <xf numFmtId="0" fontId="32" fillId="0" borderId="0" xfId="0" applyFont="1"/>
    <xf numFmtId="169" fontId="0" fillId="0" borderId="1" xfId="0" applyNumberFormat="1" applyBorder="1" applyAlignment="1">
      <alignment horizontal="center"/>
    </xf>
    <xf numFmtId="169" fontId="0" fillId="0" borderId="0" xfId="0" applyNumberFormat="1"/>
    <xf numFmtId="169" fontId="4" fillId="2" borderId="1" xfId="0" applyNumberFormat="1" applyFont="1" applyFill="1" applyBorder="1" applyAlignment="1">
      <alignment horizontal="center"/>
    </xf>
    <xf numFmtId="3" fontId="4" fillId="2" borderId="1" xfId="0" applyNumberFormat="1" applyFont="1" applyFill="1" applyBorder="1" applyAlignment="1">
      <alignment horizontal="center" vertical="center"/>
    </xf>
    <xf numFmtId="3" fontId="4" fillId="2" borderId="1" xfId="0" applyNumberFormat="1" applyFont="1" applyFill="1" applyBorder="1" applyAlignment="1">
      <alignment horizontal="center"/>
    </xf>
    <xf numFmtId="169" fontId="4" fillId="0" borderId="0" xfId="0" applyNumberFormat="1" applyFont="1" applyAlignment="1">
      <alignment horizontal="center"/>
    </xf>
    <xf numFmtId="170" fontId="0" fillId="0" borderId="1" xfId="0" applyNumberFormat="1" applyFill="1" applyBorder="1" applyAlignment="1">
      <alignment horizontal="center"/>
    </xf>
    <xf numFmtId="0" fontId="9" fillId="8" borderId="1" xfId="0" applyFont="1" applyFill="1" applyBorder="1" applyAlignment="1">
      <alignment horizontal="center"/>
    </xf>
    <xf numFmtId="0" fontId="4" fillId="30" borderId="1" xfId="1" applyFont="1" applyFill="1" applyBorder="1" applyAlignment="1">
      <alignment horizontal="center" vertical="center"/>
    </xf>
    <xf numFmtId="3" fontId="4" fillId="30" borderId="1" xfId="0" applyNumberFormat="1" applyFont="1" applyFill="1" applyBorder="1" applyAlignment="1">
      <alignment horizontal="center" vertical="center"/>
    </xf>
    <xf numFmtId="164" fontId="0" fillId="31" borderId="0" xfId="0" applyNumberFormat="1" applyFill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0" fillId="5" borderId="1" xfId="0" applyNumberFormat="1" applyFill="1" applyBorder="1" applyAlignment="1">
      <alignment horizontal="center" vertical="center"/>
    </xf>
    <xf numFmtId="9" fontId="4" fillId="2" borderId="1" xfId="2" applyNumberFormat="1" applyFont="1" applyFill="1" applyBorder="1" applyAlignment="1">
      <alignment horizontal="center"/>
    </xf>
    <xf numFmtId="0" fontId="33" fillId="0" borderId="0" xfId="0" applyFont="1" applyFill="1"/>
    <xf numFmtId="0" fontId="0" fillId="0" borderId="14" xfId="0" applyBorder="1" applyAlignment="1">
      <alignment horizontal="center" vertical="center"/>
    </xf>
    <xf numFmtId="0" fontId="4" fillId="12" borderId="1" xfId="0" applyFont="1" applyFill="1" applyBorder="1" applyAlignment="1">
      <alignment horizontal="center"/>
    </xf>
    <xf numFmtId="0" fontId="4" fillId="17" borderId="1" xfId="0" applyFont="1" applyFill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5" borderId="1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12" xfId="0" applyFont="1" applyFill="1" applyBorder="1" applyAlignment="1">
      <alignment horizontal="center" vertical="center"/>
    </xf>
    <xf numFmtId="0" fontId="4" fillId="5" borderId="13" xfId="0" applyFont="1" applyFill="1" applyBorder="1" applyAlignment="1">
      <alignment horizontal="center" vertical="center"/>
    </xf>
    <xf numFmtId="0" fontId="4" fillId="5" borderId="9" xfId="0" applyFont="1" applyFill="1" applyBorder="1" applyAlignment="1">
      <alignment horizontal="center" vertical="center"/>
    </xf>
    <xf numFmtId="0" fontId="4" fillId="5" borderId="10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4" fillId="5" borderId="11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4" fillId="16" borderId="1" xfId="0" applyFont="1" applyFill="1" applyBorder="1" applyAlignment="1">
      <alignment horizontal="center"/>
    </xf>
    <xf numFmtId="0" fontId="3" fillId="25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24" borderId="1" xfId="0" applyFont="1" applyFill="1" applyBorder="1" applyAlignment="1">
      <alignment horizontal="center" vertical="center"/>
    </xf>
    <xf numFmtId="0" fontId="3" fillId="14" borderId="2" xfId="0" applyFont="1" applyFill="1" applyBorder="1" applyAlignment="1">
      <alignment horizontal="center" vertical="center"/>
    </xf>
    <xf numFmtId="0" fontId="3" fillId="14" borderId="3" xfId="0" applyFont="1" applyFill="1" applyBorder="1" applyAlignment="1">
      <alignment horizontal="center" vertical="center"/>
    </xf>
    <xf numFmtId="0" fontId="3" fillId="13" borderId="2" xfId="0" applyFont="1" applyFill="1" applyBorder="1" applyAlignment="1">
      <alignment horizontal="center" vertical="center"/>
    </xf>
    <xf numFmtId="0" fontId="3" fillId="13" borderId="3" xfId="0" applyFont="1" applyFill="1" applyBorder="1" applyAlignment="1">
      <alignment horizontal="center" vertical="center"/>
    </xf>
    <xf numFmtId="0" fontId="3" fillId="13" borderId="4" xfId="0" applyFont="1" applyFill="1" applyBorder="1" applyAlignment="1">
      <alignment horizontal="center" vertical="center"/>
    </xf>
    <xf numFmtId="0" fontId="4" fillId="18" borderId="5" xfId="0" applyFont="1" applyFill="1" applyBorder="1" applyAlignment="1">
      <alignment horizontal="center" vertical="center" wrapText="1"/>
    </xf>
    <xf numFmtId="0" fontId="4" fillId="18" borderId="7" xfId="0" applyFont="1" applyFill="1" applyBorder="1" applyAlignment="1">
      <alignment horizontal="center" vertical="center" wrapText="1"/>
    </xf>
    <xf numFmtId="0" fontId="4" fillId="18" borderId="5" xfId="0" applyFont="1" applyFill="1" applyBorder="1" applyAlignment="1">
      <alignment horizontal="center" vertical="center"/>
    </xf>
    <xf numFmtId="0" fontId="4" fillId="18" borderId="7" xfId="0" applyFont="1" applyFill="1" applyBorder="1" applyAlignment="1">
      <alignment horizontal="center" vertical="center"/>
    </xf>
    <xf numFmtId="0" fontId="3" fillId="14" borderId="4" xfId="0" applyFont="1" applyFill="1" applyBorder="1" applyAlignment="1">
      <alignment horizontal="center" vertical="center"/>
    </xf>
    <xf numFmtId="0" fontId="3" fillId="26" borderId="2" xfId="0" applyFont="1" applyFill="1" applyBorder="1" applyAlignment="1">
      <alignment horizontal="center" vertical="center"/>
    </xf>
    <xf numFmtId="0" fontId="3" fillId="26" borderId="3" xfId="0" applyFont="1" applyFill="1" applyBorder="1" applyAlignment="1">
      <alignment horizontal="center" vertical="center"/>
    </xf>
    <xf numFmtId="0" fontId="3" fillId="13" borderId="1" xfId="0" applyFont="1" applyFill="1" applyBorder="1" applyAlignment="1">
      <alignment horizontal="center" vertical="center"/>
    </xf>
    <xf numFmtId="0" fontId="6" fillId="8" borderId="12" xfId="0" applyFont="1" applyFill="1" applyBorder="1" applyAlignment="1">
      <alignment horizontal="left" vertical="center" wrapText="1"/>
    </xf>
    <xf numFmtId="0" fontId="6" fillId="8" borderId="13" xfId="0" applyFont="1" applyFill="1" applyBorder="1" applyAlignment="1">
      <alignment horizontal="left" vertical="center" wrapText="1"/>
    </xf>
    <xf numFmtId="0" fontId="6" fillId="8" borderId="8" xfId="0" applyFont="1" applyFill="1" applyBorder="1" applyAlignment="1">
      <alignment horizontal="left" vertical="center" wrapText="1"/>
    </xf>
    <xf numFmtId="0" fontId="6" fillId="8" borderId="11" xfId="0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9" fillId="24" borderId="1" xfId="0" applyFont="1" applyFill="1" applyBorder="1" applyAlignment="1">
      <alignment horizontal="center" vertical="center"/>
    </xf>
    <xf numFmtId="0" fontId="9" fillId="25" borderId="2" xfId="0" applyFont="1" applyFill="1" applyBorder="1" applyAlignment="1">
      <alignment horizontal="center" vertical="center"/>
    </xf>
    <xf numFmtId="0" fontId="9" fillId="25" borderId="3" xfId="0" applyFont="1" applyFill="1" applyBorder="1" applyAlignment="1">
      <alignment horizontal="center" vertical="center"/>
    </xf>
    <xf numFmtId="0" fontId="9" fillId="25" borderId="4" xfId="0" applyFont="1" applyFill="1" applyBorder="1" applyAlignment="1">
      <alignment horizontal="center" vertical="center"/>
    </xf>
    <xf numFmtId="0" fontId="27" fillId="8" borderId="12" xfId="0" applyFont="1" applyFill="1" applyBorder="1" applyAlignment="1">
      <alignment horizontal="left" vertical="center" wrapText="1"/>
    </xf>
    <xf numFmtId="0" fontId="27" fillId="8" borderId="15" xfId="0" applyFont="1" applyFill="1" applyBorder="1" applyAlignment="1">
      <alignment horizontal="left" vertical="center" wrapText="1"/>
    </xf>
    <xf numFmtId="0" fontId="27" fillId="8" borderId="8" xfId="0" applyFont="1" applyFill="1" applyBorder="1" applyAlignment="1">
      <alignment horizontal="left" vertical="center" wrapText="1"/>
    </xf>
    <xf numFmtId="0" fontId="27" fillId="8" borderId="14" xfId="0" applyFont="1" applyFill="1" applyBorder="1" applyAlignment="1">
      <alignment horizontal="left" vertical="center" wrapText="1"/>
    </xf>
    <xf numFmtId="0" fontId="9" fillId="25" borderId="1" xfId="0" applyFont="1" applyFill="1" applyBorder="1" applyAlignment="1">
      <alignment horizontal="center" vertical="center"/>
    </xf>
    <xf numFmtId="0" fontId="9" fillId="8" borderId="1" xfId="0" applyFont="1" applyFill="1" applyBorder="1" applyAlignment="1">
      <alignment horizontal="center"/>
    </xf>
  </cellXfs>
  <cellStyles count="9">
    <cellStyle name="Hipervínculo" xfId="1" builtinId="8"/>
    <cellStyle name="Normal" xfId="0" builtinId="0"/>
    <cellStyle name="Normal 2 3" xfId="3" xr:uid="{57C14766-2935-524C-BDDD-0693C0D95364}"/>
    <cellStyle name="Normal 2 4 2" xfId="8" xr:uid="{B1827A6A-1F86-6B45-87BB-F3CBD305B639}"/>
    <cellStyle name="Normal 2 6" xfId="5" xr:uid="{64034457-4A5D-8844-A22D-16A71CB8C8C5}"/>
    <cellStyle name="Normal 5" xfId="4" xr:uid="{999C3C4A-182B-8445-9B7F-5DA4206D1148}"/>
    <cellStyle name="Normal 7" xfId="6" xr:uid="{02DA1414-99AD-CE43-B51A-2D91E9494826}"/>
    <cellStyle name="Normal 7 4" xfId="7" xr:uid="{16C90C46-EB50-8642-9ACC-55BDD8116CF8}"/>
    <cellStyle name="Porcentaje" xfId="2" builtinId="5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4C97F4-3C41-4DC7-9B53-E79D8451718A}">
  <sheetPr>
    <tabColor theme="5" tint="0.39997558519241921"/>
  </sheetPr>
  <dimension ref="A1:C23"/>
  <sheetViews>
    <sheetView showGridLines="0" zoomScale="120" zoomScaleNormal="120" workbookViewId="0"/>
  </sheetViews>
  <sheetFormatPr baseColWidth="10" defaultRowHeight="14.5"/>
  <cols>
    <col min="1" max="1" width="29.81640625" bestFit="1" customWidth="1"/>
    <col min="2" max="2" width="99.6328125" bestFit="1" customWidth="1"/>
    <col min="3" max="3" width="6.453125" style="8" customWidth="1"/>
  </cols>
  <sheetData>
    <row r="1" spans="1:2" ht="24" customHeight="1">
      <c r="A1" s="120" t="s">
        <v>3</v>
      </c>
      <c r="B1" s="121"/>
    </row>
    <row r="2" spans="1:2" s="8" customFormat="1"/>
    <row r="3" spans="1:2" ht="17" customHeight="1">
      <c r="A3" s="122" t="s">
        <v>153</v>
      </c>
      <c r="B3" s="123"/>
    </row>
    <row r="4" spans="1:2">
      <c r="A4" s="124" t="s">
        <v>337</v>
      </c>
      <c r="B4" s="124" t="s">
        <v>2</v>
      </c>
    </row>
    <row r="5" spans="1:2">
      <c r="A5" s="245" t="s">
        <v>338</v>
      </c>
      <c r="B5" s="246" t="s">
        <v>117</v>
      </c>
    </row>
    <row r="6" spans="1:2">
      <c r="A6" s="245" t="s">
        <v>339</v>
      </c>
      <c r="B6" s="246" t="s">
        <v>118</v>
      </c>
    </row>
    <row r="7" spans="1:2">
      <c r="A7" s="245" t="s">
        <v>340</v>
      </c>
      <c r="B7" s="246" t="s">
        <v>353</v>
      </c>
    </row>
    <row r="8" spans="1:2" ht="29">
      <c r="A8" s="101" t="s">
        <v>341</v>
      </c>
      <c r="B8" s="51" t="s">
        <v>466</v>
      </c>
    </row>
    <row r="9" spans="1:2">
      <c r="A9" s="101" t="s">
        <v>342</v>
      </c>
      <c r="B9" s="51" t="s">
        <v>354</v>
      </c>
    </row>
    <row r="10" spans="1:2">
      <c r="A10" s="101" t="s">
        <v>343</v>
      </c>
      <c r="B10" s="51" t="s">
        <v>119</v>
      </c>
    </row>
    <row r="11" spans="1:2" ht="29">
      <c r="A11" s="101" t="s">
        <v>344</v>
      </c>
      <c r="B11" s="51" t="s">
        <v>467</v>
      </c>
    </row>
    <row r="12" spans="1:2">
      <c r="A12" s="101" t="s">
        <v>345</v>
      </c>
      <c r="B12" s="51" t="s">
        <v>120</v>
      </c>
    </row>
    <row r="13" spans="1:2">
      <c r="A13" s="101" t="s">
        <v>346</v>
      </c>
      <c r="B13" s="51" t="s">
        <v>468</v>
      </c>
    </row>
    <row r="14" spans="1:2" ht="29">
      <c r="A14" s="101" t="s">
        <v>347</v>
      </c>
      <c r="B14" s="51" t="s">
        <v>469</v>
      </c>
    </row>
    <row r="15" spans="1:2">
      <c r="A15" s="102" t="s">
        <v>348</v>
      </c>
      <c r="B15" s="52" t="s">
        <v>244</v>
      </c>
    </row>
    <row r="16" spans="1:2">
      <c r="A16" s="102" t="s">
        <v>349</v>
      </c>
      <c r="B16" s="52" t="s">
        <v>470</v>
      </c>
    </row>
    <row r="17" spans="1:2">
      <c r="A17" s="102" t="s">
        <v>350</v>
      </c>
      <c r="B17" s="52" t="s">
        <v>245</v>
      </c>
    </row>
    <row r="18" spans="1:2">
      <c r="A18" s="102" t="s">
        <v>465</v>
      </c>
      <c r="B18" s="52" t="s">
        <v>464</v>
      </c>
    </row>
    <row r="19" spans="1:2">
      <c r="A19" s="119" t="s">
        <v>351</v>
      </c>
      <c r="B19" s="53" t="s">
        <v>246</v>
      </c>
    </row>
    <row r="20" spans="1:2" ht="29">
      <c r="A20" s="119" t="s">
        <v>352</v>
      </c>
      <c r="B20" s="53" t="s">
        <v>247</v>
      </c>
    </row>
    <row r="21" spans="1:2">
      <c r="A21" s="119" t="s">
        <v>474</v>
      </c>
      <c r="B21" s="53" t="s">
        <v>248</v>
      </c>
    </row>
    <row r="22" spans="1:2" s="8" customFormat="1"/>
    <row r="23" spans="1:2" s="8" customFormat="1"/>
  </sheetData>
  <hyperlinks>
    <hyperlink ref="A6" location="'2. INSTRUCCIONES'!A1" display="2. INSTRUCCIONES" xr:uid="{3F36B2A3-124A-4F6B-8C72-C073690D754A}"/>
    <hyperlink ref="A8" location="'4. INFORMACIÓN'!A1" display="4. INFORMACIÓN" xr:uid="{4F16D50D-183E-4419-A728-8A8BC5936A62}"/>
    <hyperlink ref="A9" location="'5. DESCRIPCIÓN'!A1" display="5. DESCRIPCIÓN" xr:uid="{208F820F-4DBF-49FD-968C-521BCD7E75FF}"/>
    <hyperlink ref="A11" location="'7. CADENA DE SUMINISTROS'!A1" display="7. CADENA DE SUMINISTROS" xr:uid="{776B2456-607C-4899-B191-5B5A6962E1A5}"/>
    <hyperlink ref="A13" location="'9. USO DIRECTO DE AGUA'!A1" display="9. USO DIRECTO DE AGUA" xr:uid="{68AE3347-E3E0-4004-92DB-EB740DCD73B7}"/>
    <hyperlink ref="A14" location="'10. CALIDAD DE AGUA-USO DIRECTO'!A1" display="10. CALIDAD DE AGUA-USO DIRECTO" xr:uid="{65DE0C01-1B63-44BF-A7E1-C72E313C9049}"/>
    <hyperlink ref="A10" location="'6. PRODUCCIÓN'!A1" display="6. PRODUCCIÓN" xr:uid="{C58F3BA4-F72C-4391-97E1-60F13C836151}"/>
    <hyperlink ref="A5" location="'1. GLOSARIO Y ABREVIATURAS'!A1" display="1. GLOSARIO Y ABREVIATURAS" xr:uid="{5C146785-A324-4CF3-A12A-23C3031E7142}"/>
    <hyperlink ref="A16" location="'12. EMISIÓN CONTAMINANTES'!A1" display="12. EMISIÓN CONTAMINANTES" xr:uid="{FD63F9E9-98E4-F545-87CD-097AF7524526}"/>
    <hyperlink ref="A15" location="'11. INDICADORES EVALUADOS'!A1" display="11. INDICADORES EVALUADOS" xr:uid="{3C235538-09CD-BC4E-831D-B8FED960286C}"/>
    <hyperlink ref="A17" location="'13. FC INDICADORES'!A1" display="13. FC INDICADORES" xr:uid="{575567A1-A72A-F949-A779-D14F361CFF2A}"/>
    <hyperlink ref="A18" location="'14. BD HUELLA INDIRECTA'!A1" display="14. BD HUELLA INDIRECTA" xr:uid="{D72D2DBB-90D1-C342-A0D7-5933D414DFF0}"/>
    <hyperlink ref="A19" location="'15. RESULTADOS HUELLA DIRECTA'!A1" display="15. RESULTADOS HUELLA DIRECTA" xr:uid="{2B327845-2A8D-CD4C-94EA-D037D62FCB20}"/>
    <hyperlink ref="A20" location="'16. RESULTADOS HUELLA INDIRECTA'!A1" display="16. RESULTADOS HUELLA INDIRECTA" xr:uid="{18A6E67F-A525-C846-BFE5-3106D00619C4}"/>
    <hyperlink ref="A21" location="'17. RESUMEN HUELLA TOTAL'!A1" display="17. RESUMEN HUELLA TOTAL" xr:uid="{4F867873-8150-4D4D-9AD2-AD8CE8C3FCC6}"/>
    <hyperlink ref="A12" location="'8. ENERGÍA'!A1" display="8. ENERGÍA" xr:uid="{1487BA10-FD61-7F4E-9184-B9816B5281C6}"/>
    <hyperlink ref="A7" location="'3. CONVERSIÓN UNIDADES'!A1" display="3. CONVERSIÓN UNIDADES" xr:uid="{DD7C4E65-18D0-0349-829D-040460EE2EB8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C58F18-E89C-44D1-A77F-16D6FE13B919}">
  <sheetPr>
    <tabColor theme="8" tint="0.39997558519241921"/>
  </sheetPr>
  <dimension ref="A1:Q67"/>
  <sheetViews>
    <sheetView showGridLines="0" topLeftCell="A49" zoomScale="120" zoomScaleNormal="120" workbookViewId="0"/>
  </sheetViews>
  <sheetFormatPr baseColWidth="10" defaultRowHeight="14.5"/>
  <cols>
    <col min="1" max="1" width="73.6328125" customWidth="1"/>
    <col min="4" max="4" width="10.81640625" customWidth="1"/>
    <col min="14" max="14" width="11.453125" bestFit="1" customWidth="1"/>
    <col min="15" max="15" width="12.453125" bestFit="1" customWidth="1"/>
  </cols>
  <sheetData>
    <row r="1" spans="1:17">
      <c r="A1" s="9" t="s">
        <v>17</v>
      </c>
      <c r="B1" s="69">
        <v>2</v>
      </c>
      <c r="C1" s="69">
        <v>3</v>
      </c>
      <c r="D1" s="68">
        <v>4</v>
      </c>
      <c r="E1" s="69">
        <v>5</v>
      </c>
      <c r="F1" s="69">
        <v>6</v>
      </c>
      <c r="G1" s="68">
        <v>7</v>
      </c>
      <c r="H1" s="69">
        <v>8</v>
      </c>
      <c r="I1" s="69">
        <v>9</v>
      </c>
      <c r="J1" s="68">
        <v>10</v>
      </c>
      <c r="K1" s="69">
        <v>11</v>
      </c>
      <c r="L1" s="69">
        <v>12</v>
      </c>
      <c r="M1" s="68">
        <v>13</v>
      </c>
      <c r="N1" s="69">
        <v>14</v>
      </c>
      <c r="O1" s="69">
        <v>15</v>
      </c>
      <c r="P1" s="221">
        <v>16</v>
      </c>
    </row>
    <row r="2" spans="1:17" ht="24" customHeight="1">
      <c r="A2" s="1" t="s">
        <v>81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17" s="8" customFormat="1"/>
    <row r="4" spans="1:17" s="8" customFormat="1" ht="15.5">
      <c r="A4" s="27" t="s">
        <v>278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1"/>
    </row>
    <row r="5" spans="1:17" s="8" customFormat="1">
      <c r="A5" s="3" t="s">
        <v>450</v>
      </c>
      <c r="B5" s="4" t="s">
        <v>4</v>
      </c>
      <c r="C5" s="4" t="s">
        <v>1</v>
      </c>
      <c r="D5" s="4" t="s">
        <v>5</v>
      </c>
      <c r="E5" s="4" t="s">
        <v>6</v>
      </c>
      <c r="F5" s="4" t="s">
        <v>7</v>
      </c>
      <c r="G5" s="4" t="s">
        <v>8</v>
      </c>
      <c r="H5" s="4" t="s">
        <v>9</v>
      </c>
      <c r="I5" s="4" t="s">
        <v>10</v>
      </c>
      <c r="J5" s="4" t="s">
        <v>11</v>
      </c>
      <c r="K5" s="4" t="s">
        <v>12</v>
      </c>
      <c r="L5" s="4" t="s">
        <v>13</v>
      </c>
      <c r="M5" s="4" t="s">
        <v>14</v>
      </c>
      <c r="N5" s="4" t="s">
        <v>15</v>
      </c>
      <c r="O5" s="4" t="s">
        <v>16</v>
      </c>
      <c r="P5" s="4" t="s">
        <v>256</v>
      </c>
    </row>
    <row r="6" spans="1:17" s="8" customFormat="1">
      <c r="A6" s="191" t="s">
        <v>449</v>
      </c>
      <c r="B6" s="16" t="s">
        <v>63</v>
      </c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210">
        <f>SUM(C6:N6)</f>
        <v>0</v>
      </c>
      <c r="P6" s="222" t="e">
        <f>O6/$O$12</f>
        <v>#DIV/0!</v>
      </c>
    </row>
    <row r="7" spans="1:17" s="8" customFormat="1">
      <c r="A7" s="191" t="s">
        <v>304</v>
      </c>
      <c r="B7" s="16" t="s">
        <v>63</v>
      </c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210">
        <f t="shared" ref="O7:O8" si="0">SUM(C7:N7)</f>
        <v>0</v>
      </c>
      <c r="P7" s="222" t="e">
        <f t="shared" ref="P7:P10" si="1">O7/$O$12</f>
        <v>#DIV/0!</v>
      </c>
    </row>
    <row r="8" spans="1:17" s="8" customFormat="1">
      <c r="A8" s="191" t="s">
        <v>304</v>
      </c>
      <c r="B8" s="16" t="s">
        <v>63</v>
      </c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210">
        <f t="shared" si="0"/>
        <v>0</v>
      </c>
      <c r="P8" s="222" t="e">
        <f t="shared" si="1"/>
        <v>#DIV/0!</v>
      </c>
    </row>
    <row r="9" spans="1:17" s="8" customFormat="1">
      <c r="A9" s="191" t="s">
        <v>304</v>
      </c>
      <c r="B9" s="16" t="s">
        <v>63</v>
      </c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210">
        <f t="shared" ref="O9:O10" si="2">SUM(C9:N9)</f>
        <v>0</v>
      </c>
      <c r="P9" s="222" t="e">
        <f t="shared" si="1"/>
        <v>#DIV/0!</v>
      </c>
    </row>
    <row r="10" spans="1:17" s="8" customFormat="1">
      <c r="A10" s="191" t="s">
        <v>304</v>
      </c>
      <c r="B10" s="16" t="s">
        <v>63</v>
      </c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210">
        <f t="shared" si="2"/>
        <v>0</v>
      </c>
      <c r="P10" s="222" t="e">
        <f t="shared" si="1"/>
        <v>#DIV/0!</v>
      </c>
    </row>
    <row r="11" spans="1:17" s="8" customFormat="1">
      <c r="A11" s="285" t="s">
        <v>18</v>
      </c>
      <c r="C11" s="218"/>
      <c r="D11" s="218"/>
      <c r="E11" s="218"/>
      <c r="F11" s="218"/>
      <c r="G11" s="218"/>
      <c r="H11" s="218"/>
      <c r="I11" s="218"/>
      <c r="J11" s="218"/>
      <c r="K11" s="218"/>
      <c r="L11" s="218"/>
      <c r="M11" s="218"/>
      <c r="N11" s="218"/>
      <c r="O11" s="218"/>
      <c r="P11" s="229"/>
    </row>
    <row r="12" spans="1:17" s="8" customFormat="1">
      <c r="A12" s="198" t="s">
        <v>279</v>
      </c>
      <c r="B12" s="24" t="s">
        <v>63</v>
      </c>
      <c r="C12" s="116">
        <f t="shared" ref="C12:N12" si="3">SUM(C6:C11)</f>
        <v>0</v>
      </c>
      <c r="D12" s="116">
        <f t="shared" si="3"/>
        <v>0</v>
      </c>
      <c r="E12" s="116">
        <f t="shared" si="3"/>
        <v>0</v>
      </c>
      <c r="F12" s="116">
        <f t="shared" si="3"/>
        <v>0</v>
      </c>
      <c r="G12" s="116">
        <f t="shared" si="3"/>
        <v>0</v>
      </c>
      <c r="H12" s="116">
        <f t="shared" si="3"/>
        <v>0</v>
      </c>
      <c r="I12" s="116">
        <f t="shared" si="3"/>
        <v>0</v>
      </c>
      <c r="J12" s="116">
        <f t="shared" si="3"/>
        <v>0</v>
      </c>
      <c r="K12" s="116">
        <f t="shared" si="3"/>
        <v>0</v>
      </c>
      <c r="L12" s="116">
        <f t="shared" si="3"/>
        <v>0</v>
      </c>
      <c r="M12" s="116">
        <f t="shared" si="3"/>
        <v>0</v>
      </c>
      <c r="N12" s="116">
        <f t="shared" si="3"/>
        <v>0</v>
      </c>
      <c r="O12" s="117">
        <f t="shared" ref="O12" si="4">SUM(C12:N12)</f>
        <v>0</v>
      </c>
      <c r="P12" s="228" t="e">
        <f>O12/$O$34</f>
        <v>#DIV/0!</v>
      </c>
    </row>
    <row r="13" spans="1:17" s="8" customFormat="1"/>
    <row r="14" spans="1:17" ht="15.5">
      <c r="A14" s="27" t="s">
        <v>83</v>
      </c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1"/>
      <c r="Q14" s="65"/>
    </row>
    <row r="15" spans="1:17">
      <c r="A15" s="3" t="s">
        <v>450</v>
      </c>
      <c r="B15" s="4" t="s">
        <v>4</v>
      </c>
      <c r="C15" s="4" t="s">
        <v>1</v>
      </c>
      <c r="D15" s="4" t="s">
        <v>5</v>
      </c>
      <c r="E15" s="4" t="s">
        <v>6</v>
      </c>
      <c r="F15" s="4" t="s">
        <v>7</v>
      </c>
      <c r="G15" s="4" t="s">
        <v>8</v>
      </c>
      <c r="H15" s="4" t="s">
        <v>9</v>
      </c>
      <c r="I15" s="4" t="s">
        <v>10</v>
      </c>
      <c r="J15" s="4" t="s">
        <v>11</v>
      </c>
      <c r="K15" s="4" t="s">
        <v>12</v>
      </c>
      <c r="L15" s="4" t="s">
        <v>13</v>
      </c>
      <c r="M15" s="4" t="s">
        <v>14</v>
      </c>
      <c r="N15" s="4" t="s">
        <v>15</v>
      </c>
      <c r="O15" s="4" t="s">
        <v>16</v>
      </c>
      <c r="P15" s="4" t="s">
        <v>256</v>
      </c>
      <c r="Q15" s="65"/>
    </row>
    <row r="16" spans="1:17">
      <c r="A16" s="17" t="s">
        <v>454</v>
      </c>
      <c r="B16" s="16" t="s">
        <v>63</v>
      </c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210">
        <f>SUM(C16:N16)</f>
        <v>0</v>
      </c>
      <c r="P16" s="222" t="e">
        <f>O16/$O$22</f>
        <v>#DIV/0!</v>
      </c>
      <c r="Q16" s="65"/>
    </row>
    <row r="17" spans="1:17">
      <c r="A17" s="191" t="s">
        <v>461</v>
      </c>
      <c r="B17" s="16" t="s">
        <v>63</v>
      </c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210">
        <f t="shared" ref="O17:O18" si="5">SUM(C17:N17)</f>
        <v>0</v>
      </c>
      <c r="P17" s="222" t="e">
        <f>O17/$O$22</f>
        <v>#DIV/0!</v>
      </c>
      <c r="Q17" s="65"/>
    </row>
    <row r="18" spans="1:17">
      <c r="A18" s="191" t="s">
        <v>305</v>
      </c>
      <c r="B18" s="16" t="s">
        <v>63</v>
      </c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210">
        <f t="shared" si="5"/>
        <v>0</v>
      </c>
      <c r="P18" s="222" t="e">
        <f>O18/$O$22</f>
        <v>#DIV/0!</v>
      </c>
      <c r="Q18" s="65"/>
    </row>
    <row r="19" spans="1:17">
      <c r="A19" s="191" t="s">
        <v>305</v>
      </c>
      <c r="B19" s="16" t="s">
        <v>63</v>
      </c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210">
        <f>SUM(C19:N19)</f>
        <v>0</v>
      </c>
      <c r="P19" s="222" t="e">
        <f>O19/$O$22</f>
        <v>#DIV/0!</v>
      </c>
      <c r="Q19" s="65"/>
    </row>
    <row r="20" spans="1:17">
      <c r="A20" s="191" t="s">
        <v>305</v>
      </c>
      <c r="B20" s="16" t="s">
        <v>63</v>
      </c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210">
        <f t="shared" ref="O20" si="6">SUM(C20:N20)</f>
        <v>0</v>
      </c>
      <c r="P20" s="222" t="e">
        <f>O20/$O$22</f>
        <v>#DIV/0!</v>
      </c>
      <c r="Q20" s="65"/>
    </row>
    <row r="21" spans="1:17" s="8" customFormat="1">
      <c r="A21" s="285" t="s">
        <v>18</v>
      </c>
      <c r="C21" s="218"/>
      <c r="D21" s="218"/>
      <c r="E21" s="218"/>
      <c r="F21" s="218"/>
      <c r="G21" s="218"/>
      <c r="H21" s="218"/>
      <c r="I21" s="218"/>
      <c r="J21" s="218"/>
      <c r="K21" s="218"/>
      <c r="L21" s="218"/>
      <c r="M21" s="218"/>
      <c r="N21" s="218"/>
      <c r="O21" s="218"/>
      <c r="P21" s="229"/>
      <c r="Q21" s="66"/>
    </row>
    <row r="22" spans="1:17">
      <c r="A22" s="184" t="s">
        <v>95</v>
      </c>
      <c r="B22" s="24" t="s">
        <v>63</v>
      </c>
      <c r="C22" s="116">
        <f t="shared" ref="C22:N22" si="7">SUM(C16:C21)</f>
        <v>0</v>
      </c>
      <c r="D22" s="116">
        <f t="shared" si="7"/>
        <v>0</v>
      </c>
      <c r="E22" s="116">
        <f t="shared" si="7"/>
        <v>0</v>
      </c>
      <c r="F22" s="116">
        <f t="shared" si="7"/>
        <v>0</v>
      </c>
      <c r="G22" s="116">
        <f t="shared" si="7"/>
        <v>0</v>
      </c>
      <c r="H22" s="116">
        <f t="shared" si="7"/>
        <v>0</v>
      </c>
      <c r="I22" s="116">
        <f t="shared" si="7"/>
        <v>0</v>
      </c>
      <c r="J22" s="116">
        <f t="shared" si="7"/>
        <v>0</v>
      </c>
      <c r="K22" s="116">
        <f t="shared" si="7"/>
        <v>0</v>
      </c>
      <c r="L22" s="116">
        <f t="shared" si="7"/>
        <v>0</v>
      </c>
      <c r="M22" s="116">
        <f t="shared" si="7"/>
        <v>0</v>
      </c>
      <c r="N22" s="116">
        <f t="shared" si="7"/>
        <v>0</v>
      </c>
      <c r="O22" s="117">
        <f t="shared" ref="O22" si="8">SUM(C22:N22)</f>
        <v>0</v>
      </c>
      <c r="P22" s="228" t="e">
        <f>O22/$O$34</f>
        <v>#DIV/0!</v>
      </c>
    </row>
    <row r="23" spans="1:17" s="8" customFormat="1">
      <c r="A23" s="224"/>
      <c r="B23" s="225"/>
      <c r="C23" s="226"/>
      <c r="D23" s="226"/>
      <c r="E23" s="226"/>
      <c r="F23" s="226"/>
      <c r="G23" s="226"/>
      <c r="H23" s="226"/>
      <c r="I23" s="226"/>
      <c r="J23" s="226"/>
      <c r="K23" s="226"/>
      <c r="L23" s="226"/>
      <c r="M23" s="226"/>
      <c r="N23" s="226"/>
      <c r="O23" s="227"/>
      <c r="P23" s="66"/>
      <c r="Q23" s="63"/>
    </row>
    <row r="24" spans="1:17" s="8" customFormat="1" ht="15.5">
      <c r="A24" s="27" t="s">
        <v>423</v>
      </c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1"/>
      <c r="Q24" s="63"/>
    </row>
    <row r="25" spans="1:17" s="8" customFormat="1">
      <c r="A25" s="3" t="s">
        <v>450</v>
      </c>
      <c r="B25" s="4" t="s">
        <v>4</v>
      </c>
      <c r="C25" s="4" t="s">
        <v>1</v>
      </c>
      <c r="D25" s="4" t="s">
        <v>5</v>
      </c>
      <c r="E25" s="4" t="s">
        <v>6</v>
      </c>
      <c r="F25" s="4" t="s">
        <v>7</v>
      </c>
      <c r="G25" s="4" t="s">
        <v>8</v>
      </c>
      <c r="H25" s="4" t="s">
        <v>9</v>
      </c>
      <c r="I25" s="4" t="s">
        <v>10</v>
      </c>
      <c r="J25" s="4" t="s">
        <v>11</v>
      </c>
      <c r="K25" s="4" t="s">
        <v>12</v>
      </c>
      <c r="L25" s="4" t="s">
        <v>13</v>
      </c>
      <c r="M25" s="4" t="s">
        <v>14</v>
      </c>
      <c r="N25" s="4" t="s">
        <v>15</v>
      </c>
      <c r="O25" s="4" t="s">
        <v>16</v>
      </c>
      <c r="P25" s="4" t="s">
        <v>256</v>
      </c>
      <c r="Q25" s="63"/>
    </row>
    <row r="26" spans="1:17" s="8" customFormat="1">
      <c r="A26" s="191" t="s">
        <v>462</v>
      </c>
      <c r="B26" s="16" t="s">
        <v>63</v>
      </c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210">
        <f>SUM(C26:N26)</f>
        <v>0</v>
      </c>
      <c r="P26" s="222" t="e">
        <f>O26/$O$32</f>
        <v>#DIV/0!</v>
      </c>
      <c r="Q26" s="63"/>
    </row>
    <row r="27" spans="1:17" s="8" customFormat="1">
      <c r="A27" s="191" t="s">
        <v>407</v>
      </c>
      <c r="B27" s="16" t="s">
        <v>63</v>
      </c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210">
        <f t="shared" ref="O27:O28" si="9">SUM(C27:N27)</f>
        <v>0</v>
      </c>
      <c r="P27" s="222" t="e">
        <f>O27/$O$32</f>
        <v>#DIV/0!</v>
      </c>
      <c r="Q27" s="63"/>
    </row>
    <row r="28" spans="1:17" s="8" customFormat="1">
      <c r="A28" s="191" t="s">
        <v>407</v>
      </c>
      <c r="B28" s="16" t="s">
        <v>63</v>
      </c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210">
        <f t="shared" si="9"/>
        <v>0</v>
      </c>
      <c r="P28" s="222" t="e">
        <f>O28/$O$32</f>
        <v>#DIV/0!</v>
      </c>
      <c r="Q28" s="63"/>
    </row>
    <row r="29" spans="1:17" s="8" customFormat="1">
      <c r="A29" s="191" t="s">
        <v>407</v>
      </c>
      <c r="B29" s="16" t="s">
        <v>63</v>
      </c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210">
        <f>SUM(C29:N29)</f>
        <v>0</v>
      </c>
      <c r="P29" s="222" t="e">
        <f>O29/$O$32</f>
        <v>#DIV/0!</v>
      </c>
      <c r="Q29" s="63"/>
    </row>
    <row r="30" spans="1:17" s="8" customFormat="1">
      <c r="A30" s="191" t="s">
        <v>407</v>
      </c>
      <c r="B30" s="16" t="s">
        <v>63</v>
      </c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210">
        <f t="shared" ref="O30" si="10">SUM(C30:N30)</f>
        <v>0</v>
      </c>
      <c r="P30" s="222" t="e">
        <f>O30/$O$32</f>
        <v>#DIV/0!</v>
      </c>
      <c r="Q30" s="63"/>
    </row>
    <row r="31" spans="1:17" s="8" customFormat="1">
      <c r="A31" s="285" t="s">
        <v>18</v>
      </c>
      <c r="C31" s="218"/>
      <c r="D31" s="218"/>
      <c r="E31" s="218"/>
      <c r="F31" s="218"/>
      <c r="G31" s="218"/>
      <c r="H31" s="218"/>
      <c r="I31" s="218"/>
      <c r="J31" s="218"/>
      <c r="K31" s="218"/>
      <c r="L31" s="218"/>
      <c r="M31" s="218"/>
      <c r="N31" s="218"/>
      <c r="O31" s="218"/>
      <c r="P31" s="229"/>
      <c r="Q31" s="63"/>
    </row>
    <row r="32" spans="1:17" s="8" customFormat="1">
      <c r="A32" s="184" t="s">
        <v>438</v>
      </c>
      <c r="B32" s="24" t="s">
        <v>63</v>
      </c>
      <c r="C32" s="116">
        <f t="shared" ref="C32:N32" si="11">SUM(C26:C31)</f>
        <v>0</v>
      </c>
      <c r="D32" s="116">
        <f t="shared" si="11"/>
        <v>0</v>
      </c>
      <c r="E32" s="116">
        <f t="shared" si="11"/>
        <v>0</v>
      </c>
      <c r="F32" s="116">
        <f t="shared" si="11"/>
        <v>0</v>
      </c>
      <c r="G32" s="116">
        <f t="shared" si="11"/>
        <v>0</v>
      </c>
      <c r="H32" s="116">
        <f t="shared" si="11"/>
        <v>0</v>
      </c>
      <c r="I32" s="116">
        <f t="shared" si="11"/>
        <v>0</v>
      </c>
      <c r="J32" s="116">
        <f t="shared" si="11"/>
        <v>0</v>
      </c>
      <c r="K32" s="116">
        <f t="shared" si="11"/>
        <v>0</v>
      </c>
      <c r="L32" s="116">
        <f t="shared" si="11"/>
        <v>0</v>
      </c>
      <c r="M32" s="116">
        <f t="shared" si="11"/>
        <v>0</v>
      </c>
      <c r="N32" s="116">
        <f t="shared" si="11"/>
        <v>0</v>
      </c>
      <c r="O32" s="117">
        <f t="shared" ref="O32" si="12">SUM(C32:N32)</f>
        <v>0</v>
      </c>
      <c r="P32" s="228" t="e">
        <f>O32/$O$34</f>
        <v>#DIV/0!</v>
      </c>
      <c r="Q32" s="63"/>
    </row>
    <row r="33" spans="1:17" s="8" customFormat="1">
      <c r="A33" s="224"/>
      <c r="B33" s="225"/>
      <c r="C33" s="226"/>
      <c r="D33" s="226"/>
      <c r="E33" s="226"/>
      <c r="F33" s="226"/>
      <c r="G33" s="226"/>
      <c r="H33" s="226"/>
      <c r="I33" s="226"/>
      <c r="J33" s="226"/>
      <c r="K33" s="226"/>
      <c r="L33" s="226"/>
      <c r="M33" s="226"/>
      <c r="N33" s="226"/>
      <c r="O33" s="227"/>
      <c r="P33" s="66"/>
      <c r="Q33" s="63"/>
    </row>
    <row r="34" spans="1:17">
      <c r="A34" s="185" t="s">
        <v>84</v>
      </c>
      <c r="B34" s="32" t="s">
        <v>63</v>
      </c>
      <c r="C34" s="230">
        <f>C12+C22+C32</f>
        <v>0</v>
      </c>
      <c r="D34" s="230">
        <f t="shared" ref="D34:N34" si="13">D12+D22+D32</f>
        <v>0</v>
      </c>
      <c r="E34" s="230">
        <f t="shared" si="13"/>
        <v>0</v>
      </c>
      <c r="F34" s="230">
        <f t="shared" si="13"/>
        <v>0</v>
      </c>
      <c r="G34" s="230">
        <f t="shared" si="13"/>
        <v>0</v>
      </c>
      <c r="H34" s="230">
        <f t="shared" si="13"/>
        <v>0</v>
      </c>
      <c r="I34" s="230">
        <f t="shared" si="13"/>
        <v>0</v>
      </c>
      <c r="J34" s="230">
        <f t="shared" si="13"/>
        <v>0</v>
      </c>
      <c r="K34" s="230">
        <f t="shared" si="13"/>
        <v>0</v>
      </c>
      <c r="L34" s="230">
        <f t="shared" si="13"/>
        <v>0</v>
      </c>
      <c r="M34" s="230">
        <f t="shared" si="13"/>
        <v>0</v>
      </c>
      <c r="N34" s="230">
        <f t="shared" si="13"/>
        <v>0</v>
      </c>
      <c r="O34" s="117">
        <f t="shared" ref="O34" si="14">SUM(C34:N34)</f>
        <v>0</v>
      </c>
      <c r="P34" s="65"/>
      <c r="Q34" s="65"/>
    </row>
    <row r="35" spans="1:17" s="8" customFormat="1">
      <c r="P35" s="66"/>
      <c r="Q35" s="66"/>
    </row>
    <row r="36" spans="1:17" ht="21" customHeight="1">
      <c r="A36" s="1" t="s">
        <v>85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65"/>
    </row>
    <row r="37" spans="1:17" s="8" customFormat="1">
      <c r="A37" s="68"/>
      <c r="B37" s="69"/>
      <c r="C37" s="69"/>
      <c r="D37" s="68"/>
      <c r="E37" s="68"/>
      <c r="F37" s="69"/>
      <c r="G37" s="69"/>
      <c r="H37" s="68"/>
      <c r="I37" s="68"/>
      <c r="J37" s="69"/>
      <c r="K37" s="69"/>
      <c r="L37" s="68"/>
      <c r="M37" s="68"/>
      <c r="N37" s="69"/>
      <c r="O37" s="69"/>
      <c r="P37" s="66"/>
      <c r="Q37" s="66"/>
    </row>
    <row r="38" spans="1:17" ht="15.5">
      <c r="A38" s="27" t="s">
        <v>86</v>
      </c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1"/>
      <c r="Q38" s="65"/>
    </row>
    <row r="39" spans="1:17">
      <c r="A39" s="3" t="s">
        <v>452</v>
      </c>
      <c r="B39" s="4" t="s">
        <v>4</v>
      </c>
      <c r="C39" s="4" t="s">
        <v>1</v>
      </c>
      <c r="D39" s="4" t="s">
        <v>5</v>
      </c>
      <c r="E39" s="4" t="s">
        <v>6</v>
      </c>
      <c r="F39" s="4" t="s">
        <v>7</v>
      </c>
      <c r="G39" s="4" t="s">
        <v>8</v>
      </c>
      <c r="H39" s="4" t="s">
        <v>9</v>
      </c>
      <c r="I39" s="4" t="s">
        <v>10</v>
      </c>
      <c r="J39" s="4" t="s">
        <v>11</v>
      </c>
      <c r="K39" s="4" t="s">
        <v>12</v>
      </c>
      <c r="L39" s="4" t="s">
        <v>13</v>
      </c>
      <c r="M39" s="4" t="s">
        <v>14</v>
      </c>
      <c r="N39" s="4" t="s">
        <v>15</v>
      </c>
      <c r="O39" s="4" t="s">
        <v>16</v>
      </c>
      <c r="P39" s="4" t="s">
        <v>256</v>
      </c>
      <c r="Q39" s="65"/>
    </row>
    <row r="40" spans="1:17">
      <c r="A40" s="17" t="s">
        <v>455</v>
      </c>
      <c r="B40" s="16" t="s">
        <v>63</v>
      </c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210">
        <f>SUM(C40:N40)</f>
        <v>0</v>
      </c>
      <c r="P40" s="222" t="e">
        <f>O40/$O$43</f>
        <v>#DIV/0!</v>
      </c>
      <c r="Q40" s="65"/>
    </row>
    <row r="41" spans="1:17">
      <c r="A41" s="191" t="s">
        <v>453</v>
      </c>
      <c r="B41" s="16" t="s">
        <v>63</v>
      </c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210">
        <f t="shared" ref="O41" si="15">SUM(C41:N41)</f>
        <v>0</v>
      </c>
      <c r="P41" s="222" t="e">
        <f>O41/$O$43</f>
        <v>#DIV/0!</v>
      </c>
      <c r="Q41" s="65"/>
    </row>
    <row r="42" spans="1:17" s="8" customFormat="1">
      <c r="A42" s="285" t="s">
        <v>18</v>
      </c>
      <c r="C42" s="218"/>
      <c r="D42" s="218"/>
      <c r="E42" s="218"/>
      <c r="F42" s="218"/>
      <c r="G42" s="218"/>
      <c r="H42" s="218"/>
      <c r="I42" s="218"/>
      <c r="J42" s="218"/>
      <c r="K42" s="218"/>
      <c r="L42" s="218"/>
      <c r="M42" s="218"/>
      <c r="N42" s="218"/>
      <c r="O42" s="218"/>
      <c r="P42" s="229"/>
      <c r="Q42" s="66"/>
    </row>
    <row r="43" spans="1:17">
      <c r="A43" s="184" t="s">
        <v>96</v>
      </c>
      <c r="B43" s="24" t="s">
        <v>63</v>
      </c>
      <c r="C43" s="116">
        <f t="shared" ref="C43:N43" si="16">SUM(C40:C42)</f>
        <v>0</v>
      </c>
      <c r="D43" s="116">
        <f t="shared" si="16"/>
        <v>0</v>
      </c>
      <c r="E43" s="116">
        <f t="shared" si="16"/>
        <v>0</v>
      </c>
      <c r="F43" s="116">
        <f t="shared" si="16"/>
        <v>0</v>
      </c>
      <c r="G43" s="116">
        <f t="shared" si="16"/>
        <v>0</v>
      </c>
      <c r="H43" s="116">
        <f t="shared" si="16"/>
        <v>0</v>
      </c>
      <c r="I43" s="116">
        <f t="shared" si="16"/>
        <v>0</v>
      </c>
      <c r="J43" s="116">
        <f t="shared" si="16"/>
        <v>0</v>
      </c>
      <c r="K43" s="116">
        <f t="shared" si="16"/>
        <v>0</v>
      </c>
      <c r="L43" s="116">
        <f t="shared" si="16"/>
        <v>0</v>
      </c>
      <c r="M43" s="116">
        <f t="shared" si="16"/>
        <v>0</v>
      </c>
      <c r="N43" s="116">
        <f t="shared" si="16"/>
        <v>0</v>
      </c>
      <c r="O43" s="117">
        <f t="shared" ref="O43" si="17">SUM(C43:N43)</f>
        <v>0</v>
      </c>
      <c r="P43" s="228" t="e">
        <f>O43/$O$62</f>
        <v>#DIV/0!</v>
      </c>
    </row>
    <row r="44" spans="1:17" s="8" customFormat="1">
      <c r="A44" s="68"/>
      <c r="B44" s="69"/>
      <c r="C44" s="69"/>
      <c r="D44" s="68"/>
      <c r="E44" s="68"/>
      <c r="F44" s="69"/>
      <c r="G44" s="69"/>
      <c r="H44" s="68"/>
      <c r="I44" s="68"/>
      <c r="J44" s="69"/>
      <c r="K44" s="69"/>
      <c r="L44" s="68"/>
      <c r="M44" s="68"/>
      <c r="N44" s="69"/>
      <c r="O44" s="69"/>
      <c r="P44" s="66"/>
      <c r="Q44" s="66"/>
    </row>
    <row r="45" spans="1:17" s="8" customFormat="1" ht="15.5">
      <c r="A45" s="27" t="s">
        <v>280</v>
      </c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1"/>
      <c r="Q45" s="66"/>
    </row>
    <row r="46" spans="1:17" s="8" customFormat="1">
      <c r="A46" s="3" t="s">
        <v>458</v>
      </c>
      <c r="B46" s="4" t="s">
        <v>4</v>
      </c>
      <c r="C46" s="4" t="s">
        <v>1</v>
      </c>
      <c r="D46" s="4" t="s">
        <v>5</v>
      </c>
      <c r="E46" s="4" t="s">
        <v>6</v>
      </c>
      <c r="F46" s="4" t="s">
        <v>7</v>
      </c>
      <c r="G46" s="4" t="s">
        <v>8</v>
      </c>
      <c r="H46" s="4" t="s">
        <v>9</v>
      </c>
      <c r="I46" s="4" t="s">
        <v>10</v>
      </c>
      <c r="J46" s="4" t="s">
        <v>11</v>
      </c>
      <c r="K46" s="4" t="s">
        <v>12</v>
      </c>
      <c r="L46" s="4" t="s">
        <v>13</v>
      </c>
      <c r="M46" s="4" t="s">
        <v>14</v>
      </c>
      <c r="N46" s="4" t="s">
        <v>15</v>
      </c>
      <c r="O46" s="4" t="s">
        <v>16</v>
      </c>
      <c r="P46" s="4" t="s">
        <v>256</v>
      </c>
      <c r="Q46" s="66"/>
    </row>
    <row r="47" spans="1:17" s="8" customFormat="1">
      <c r="A47" s="191" t="s">
        <v>457</v>
      </c>
      <c r="B47" s="16" t="s">
        <v>63</v>
      </c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210">
        <f>SUM(C47:N47)</f>
        <v>0</v>
      </c>
      <c r="P47" s="222" t="e">
        <f>O47/$O$50</f>
        <v>#DIV/0!</v>
      </c>
      <c r="Q47" s="66"/>
    </row>
    <row r="48" spans="1:17" s="8" customFormat="1">
      <c r="A48" s="191" t="s">
        <v>456</v>
      </c>
      <c r="B48" s="16" t="s">
        <v>63</v>
      </c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210">
        <f t="shared" ref="O48" si="18">SUM(C48:N48)</f>
        <v>0</v>
      </c>
      <c r="P48" s="222" t="e">
        <f>O48/$O$50</f>
        <v>#DIV/0!</v>
      </c>
      <c r="Q48" s="66"/>
    </row>
    <row r="49" spans="1:17" s="8" customFormat="1">
      <c r="A49" s="285" t="s">
        <v>18</v>
      </c>
      <c r="C49" s="218"/>
      <c r="D49" s="218"/>
      <c r="E49" s="218"/>
      <c r="F49" s="218"/>
      <c r="G49" s="218"/>
      <c r="H49" s="218"/>
      <c r="I49" s="218"/>
      <c r="J49" s="218"/>
      <c r="K49" s="218"/>
      <c r="L49" s="218"/>
      <c r="M49" s="218"/>
      <c r="N49" s="218"/>
      <c r="O49" s="218"/>
      <c r="P49" s="229"/>
      <c r="Q49" s="66"/>
    </row>
    <row r="50" spans="1:17" s="8" customFormat="1">
      <c r="A50" s="198" t="s">
        <v>281</v>
      </c>
      <c r="B50" s="24" t="s">
        <v>63</v>
      </c>
      <c r="C50" s="116">
        <f t="shared" ref="C50:N50" si="19">SUM(C47:C49)</f>
        <v>0</v>
      </c>
      <c r="D50" s="116">
        <f t="shared" si="19"/>
        <v>0</v>
      </c>
      <c r="E50" s="116">
        <f t="shared" si="19"/>
        <v>0</v>
      </c>
      <c r="F50" s="116">
        <f t="shared" si="19"/>
        <v>0</v>
      </c>
      <c r="G50" s="116">
        <f t="shared" si="19"/>
        <v>0</v>
      </c>
      <c r="H50" s="116">
        <f t="shared" si="19"/>
        <v>0</v>
      </c>
      <c r="I50" s="116">
        <f t="shared" si="19"/>
        <v>0</v>
      </c>
      <c r="J50" s="116">
        <f t="shared" si="19"/>
        <v>0</v>
      </c>
      <c r="K50" s="116">
        <f t="shared" si="19"/>
        <v>0</v>
      </c>
      <c r="L50" s="116">
        <f t="shared" si="19"/>
        <v>0</v>
      </c>
      <c r="M50" s="116">
        <f t="shared" si="19"/>
        <v>0</v>
      </c>
      <c r="N50" s="116">
        <f t="shared" si="19"/>
        <v>0</v>
      </c>
      <c r="O50" s="117">
        <f t="shared" ref="O50" si="20">SUM(C50:N50)</f>
        <v>0</v>
      </c>
      <c r="P50" s="228" t="e">
        <f>O50/$O$62</f>
        <v>#DIV/0!</v>
      </c>
    </row>
    <row r="51" spans="1:17" s="8" customFormat="1">
      <c r="A51" s="68"/>
      <c r="B51" s="69"/>
      <c r="C51" s="69"/>
      <c r="D51" s="68"/>
      <c r="E51" s="68"/>
      <c r="F51" s="69"/>
      <c r="G51" s="69"/>
      <c r="H51" s="68"/>
      <c r="I51" s="68"/>
      <c r="J51" s="69"/>
      <c r="K51" s="69"/>
      <c r="L51" s="68"/>
      <c r="M51" s="68"/>
      <c r="N51" s="69"/>
      <c r="O51" s="69"/>
      <c r="P51" s="66"/>
      <c r="Q51" s="66"/>
    </row>
    <row r="52" spans="1:17" ht="15.5">
      <c r="A52" s="27" t="s">
        <v>267</v>
      </c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1"/>
      <c r="Q52" s="65"/>
    </row>
    <row r="53" spans="1:17">
      <c r="A53" s="3" t="s">
        <v>459</v>
      </c>
      <c r="B53" s="4" t="s">
        <v>4</v>
      </c>
      <c r="C53" s="4" t="s">
        <v>1</v>
      </c>
      <c r="D53" s="4" t="s">
        <v>5</v>
      </c>
      <c r="E53" s="4" t="s">
        <v>6</v>
      </c>
      <c r="F53" s="4" t="s">
        <v>7</v>
      </c>
      <c r="G53" s="4" t="s">
        <v>8</v>
      </c>
      <c r="H53" s="4" t="s">
        <v>9</v>
      </c>
      <c r="I53" s="4" t="s">
        <v>10</v>
      </c>
      <c r="J53" s="4" t="s">
        <v>11</v>
      </c>
      <c r="K53" s="4" t="s">
        <v>12</v>
      </c>
      <c r="L53" s="4" t="s">
        <v>13</v>
      </c>
      <c r="M53" s="4" t="s">
        <v>14</v>
      </c>
      <c r="N53" s="4" t="s">
        <v>15</v>
      </c>
      <c r="O53" s="4" t="s">
        <v>16</v>
      </c>
      <c r="P53" s="4" t="s">
        <v>256</v>
      </c>
      <c r="Q53" s="65"/>
    </row>
    <row r="54" spans="1:17">
      <c r="A54" s="191" t="s">
        <v>463</v>
      </c>
      <c r="B54" s="16" t="s">
        <v>63</v>
      </c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210">
        <f>SUM(C54:N54)</f>
        <v>0</v>
      </c>
      <c r="P54" s="222" t="e">
        <f>O54/$O$60</f>
        <v>#DIV/0!</v>
      </c>
      <c r="Q54" s="65"/>
    </row>
    <row r="55" spans="1:17">
      <c r="A55" s="191" t="s">
        <v>460</v>
      </c>
      <c r="B55" s="16" t="s">
        <v>63</v>
      </c>
      <c r="C55" s="36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210">
        <f t="shared" ref="O55" si="21">SUM(C55:N55)</f>
        <v>0</v>
      </c>
      <c r="P55" s="222" t="e">
        <f>O55/$O$60</f>
        <v>#DIV/0!</v>
      </c>
      <c r="Q55" s="65"/>
    </row>
    <row r="56" spans="1:17">
      <c r="A56" s="191" t="s">
        <v>460</v>
      </c>
      <c r="B56" s="16" t="s">
        <v>63</v>
      </c>
      <c r="C56" s="36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210">
        <f>SUM(C56:N56)</f>
        <v>0</v>
      </c>
      <c r="P56" s="222" t="e">
        <f>O56/$O$60</f>
        <v>#DIV/0!</v>
      </c>
      <c r="Q56" s="65"/>
    </row>
    <row r="57" spans="1:17">
      <c r="A57" s="191" t="s">
        <v>460</v>
      </c>
      <c r="B57" s="16" t="s">
        <v>63</v>
      </c>
      <c r="C57" s="36"/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210">
        <f t="shared" ref="O57:O58" si="22">SUM(C57:N57)</f>
        <v>0</v>
      </c>
      <c r="P57" s="222" t="e">
        <f>O57/$O$60</f>
        <v>#DIV/0!</v>
      </c>
      <c r="Q57" s="65"/>
    </row>
    <row r="58" spans="1:17">
      <c r="A58" s="191" t="s">
        <v>460</v>
      </c>
      <c r="B58" s="16" t="s">
        <v>63</v>
      </c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6"/>
      <c r="O58" s="210">
        <f t="shared" si="22"/>
        <v>0</v>
      </c>
      <c r="P58" s="222" t="e">
        <f>O58/$O$60</f>
        <v>#DIV/0!</v>
      </c>
      <c r="Q58" s="65"/>
    </row>
    <row r="59" spans="1:17" s="8" customFormat="1">
      <c r="A59" s="285" t="s">
        <v>18</v>
      </c>
      <c r="C59" s="218"/>
      <c r="D59" s="218"/>
      <c r="E59" s="218"/>
      <c r="F59" s="218"/>
      <c r="G59" s="218"/>
      <c r="H59" s="218"/>
      <c r="I59" s="218"/>
      <c r="J59" s="218"/>
      <c r="K59" s="218"/>
      <c r="L59" s="218"/>
      <c r="M59" s="218"/>
      <c r="N59" s="218"/>
      <c r="O59" s="218"/>
      <c r="P59" s="229"/>
      <c r="Q59" s="66"/>
    </row>
    <row r="60" spans="1:17">
      <c r="A60" s="184" t="s">
        <v>97</v>
      </c>
      <c r="B60" s="24" t="s">
        <v>63</v>
      </c>
      <c r="C60" s="116">
        <f t="shared" ref="C60:N60" si="23">SUM(C54:C59)</f>
        <v>0</v>
      </c>
      <c r="D60" s="116">
        <f t="shared" si="23"/>
        <v>0</v>
      </c>
      <c r="E60" s="116">
        <f t="shared" si="23"/>
        <v>0</v>
      </c>
      <c r="F60" s="116">
        <f t="shared" si="23"/>
        <v>0</v>
      </c>
      <c r="G60" s="116">
        <f t="shared" si="23"/>
        <v>0</v>
      </c>
      <c r="H60" s="116">
        <f t="shared" si="23"/>
        <v>0</v>
      </c>
      <c r="I60" s="116">
        <f t="shared" si="23"/>
        <v>0</v>
      </c>
      <c r="J60" s="116">
        <f t="shared" si="23"/>
        <v>0</v>
      </c>
      <c r="K60" s="116">
        <f t="shared" si="23"/>
        <v>0</v>
      </c>
      <c r="L60" s="116">
        <f t="shared" si="23"/>
        <v>0</v>
      </c>
      <c r="M60" s="116">
        <f t="shared" si="23"/>
        <v>0</v>
      </c>
      <c r="N60" s="116">
        <f t="shared" si="23"/>
        <v>0</v>
      </c>
      <c r="O60" s="117">
        <f t="shared" ref="O60" si="24">SUM(C60:N60)</f>
        <v>0</v>
      </c>
      <c r="P60" s="228" t="e">
        <f>O60/$O$62</f>
        <v>#DIV/0!</v>
      </c>
    </row>
    <row r="61" spans="1:17" s="8" customFormat="1">
      <c r="P61" s="66"/>
      <c r="Q61" s="66"/>
    </row>
    <row r="62" spans="1:17">
      <c r="A62" s="186" t="s">
        <v>88</v>
      </c>
      <c r="B62" s="23" t="s">
        <v>63</v>
      </c>
      <c r="C62" s="230">
        <f t="shared" ref="C62:N62" si="25">C43+C50+C60</f>
        <v>0</v>
      </c>
      <c r="D62" s="230">
        <f t="shared" si="25"/>
        <v>0</v>
      </c>
      <c r="E62" s="230">
        <f t="shared" si="25"/>
        <v>0</v>
      </c>
      <c r="F62" s="230">
        <f t="shared" si="25"/>
        <v>0</v>
      </c>
      <c r="G62" s="230">
        <f t="shared" si="25"/>
        <v>0</v>
      </c>
      <c r="H62" s="230">
        <f t="shared" si="25"/>
        <v>0</v>
      </c>
      <c r="I62" s="230">
        <f t="shared" si="25"/>
        <v>0</v>
      </c>
      <c r="J62" s="230">
        <f t="shared" si="25"/>
        <v>0</v>
      </c>
      <c r="K62" s="230">
        <f t="shared" si="25"/>
        <v>0</v>
      </c>
      <c r="L62" s="230">
        <f t="shared" si="25"/>
        <v>0</v>
      </c>
      <c r="M62" s="230">
        <f t="shared" si="25"/>
        <v>0</v>
      </c>
      <c r="N62" s="230">
        <f t="shared" si="25"/>
        <v>0</v>
      </c>
      <c r="O62" s="117">
        <f t="shared" ref="O62" si="26">SUM(C62:N62)</f>
        <v>0</v>
      </c>
      <c r="P62" s="65"/>
      <c r="Q62" s="65"/>
    </row>
    <row r="63" spans="1:17" s="8" customFormat="1">
      <c r="P63" s="66"/>
      <c r="Q63" s="66"/>
    </row>
    <row r="64" spans="1:17" ht="15" customHeight="1">
      <c r="A64" s="187" t="s">
        <v>82</v>
      </c>
      <c r="B64" s="19" t="s">
        <v>63</v>
      </c>
      <c r="C64" s="117">
        <f t="shared" ref="C64:N64" si="27">C34-C62</f>
        <v>0</v>
      </c>
      <c r="D64" s="117">
        <f t="shared" si="27"/>
        <v>0</v>
      </c>
      <c r="E64" s="117">
        <f t="shared" si="27"/>
        <v>0</v>
      </c>
      <c r="F64" s="117">
        <f t="shared" si="27"/>
        <v>0</v>
      </c>
      <c r="G64" s="117">
        <f t="shared" si="27"/>
        <v>0</v>
      </c>
      <c r="H64" s="117">
        <f t="shared" si="27"/>
        <v>0</v>
      </c>
      <c r="I64" s="117">
        <f t="shared" si="27"/>
        <v>0</v>
      </c>
      <c r="J64" s="117">
        <f t="shared" si="27"/>
        <v>0</v>
      </c>
      <c r="K64" s="117">
        <f t="shared" si="27"/>
        <v>0</v>
      </c>
      <c r="L64" s="117">
        <f t="shared" si="27"/>
        <v>0</v>
      </c>
      <c r="M64" s="117">
        <f t="shared" si="27"/>
        <v>0</v>
      </c>
      <c r="N64" s="117">
        <f t="shared" si="27"/>
        <v>0</v>
      </c>
      <c r="O64" s="217">
        <f t="shared" ref="O64" si="28">SUM(C64:N64)</f>
        <v>0</v>
      </c>
      <c r="P64" s="65"/>
      <c r="Q64" s="65"/>
    </row>
    <row r="65" spans="1:16" s="8" customFormat="1"/>
    <row r="66" spans="1:16">
      <c r="N66" s="22" t="s">
        <v>89</v>
      </c>
      <c r="O66" s="64" t="str">
        <f>IF(O64=0,"CORRECTO","INCORRECTO")</f>
        <v>CORRECTO</v>
      </c>
      <c r="P66" s="21" t="s">
        <v>90</v>
      </c>
    </row>
    <row r="67" spans="1:16">
      <c r="A67" s="20"/>
      <c r="B67" s="20"/>
      <c r="C67" s="40"/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</row>
  </sheetData>
  <conditionalFormatting sqref="O66">
    <cfRule type="cellIs" dxfId="6" priority="49" operator="equal">
      <formula>"INCORRECTO"</formula>
    </cfRule>
  </conditionalFormatting>
  <conditionalFormatting sqref="Q6:Q11 Q13:Q21 Q61:Q64 Q51:Q59 Q44:Q49 Q23:Q42">
    <cfRule type="cellIs" dxfId="5" priority="48" operator="greaterThan">
      <formula>0.05</formula>
    </cfRule>
  </conditionalFormatting>
  <conditionalFormatting sqref="Q51">
    <cfRule type="cellIs" dxfId="4" priority="44" operator="greaterThan">
      <formula>0.05</formula>
    </cfRule>
  </conditionalFormatting>
  <conditionalFormatting sqref="P6:P10 P12 P16:P20 P22 P26:P30 P32 P40:P41 P43 P47:P48 P50 P54:P58 P60">
    <cfRule type="cellIs" dxfId="3" priority="1" operator="greaterThan">
      <formula>0.1</formula>
    </cfRule>
  </conditionalFormatting>
  <hyperlinks>
    <hyperlink ref="A1" location="'0. CONTENIDOS'!A1" display="CONTENIDOS" xr:uid="{B1860E9F-0DB2-8D40-BFA6-CAAF5E7CA213}"/>
  </hyperlinks>
  <pageMargins left="0.7" right="0.7" top="0.75" bottom="0.75" header="0.3" footer="0.3"/>
  <ignoredErrors>
    <ignoredError sqref="P6:P12 P42:P43 P40:P41 P16:P24 P44:P45 P26:P38 P47:P52 P54:P67" evalError="1"/>
  </ignoredErrors>
  <legacy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BDB2FA-2EBC-4274-A89F-0074F745F942}">
  <sheetPr>
    <tabColor theme="8" tint="0.39997558519241921"/>
  </sheetPr>
  <dimension ref="A1:S74"/>
  <sheetViews>
    <sheetView showGridLines="0" topLeftCell="A7" zoomScale="110" zoomScaleNormal="110" workbookViewId="0"/>
  </sheetViews>
  <sheetFormatPr baseColWidth="10" defaultRowHeight="14.5"/>
  <cols>
    <col min="1" max="1" width="36.453125" bestFit="1" customWidth="1"/>
    <col min="2" max="2" width="12.453125" bestFit="1" customWidth="1"/>
    <col min="4" max="18" width="11.1796875" customWidth="1"/>
    <col min="19" max="19" width="6.453125" style="8" customWidth="1"/>
  </cols>
  <sheetData>
    <row r="1" spans="1:19" s="8" customFormat="1">
      <c r="A1" s="9" t="s">
        <v>17</v>
      </c>
      <c r="B1" s="8">
        <v>2</v>
      </c>
      <c r="C1" s="8">
        <v>3</v>
      </c>
      <c r="D1" s="8">
        <v>4</v>
      </c>
      <c r="E1" s="8">
        <v>5</v>
      </c>
      <c r="F1" s="8">
        <v>6</v>
      </c>
      <c r="G1" s="8">
        <v>7</v>
      </c>
      <c r="H1" s="8">
        <v>8</v>
      </c>
      <c r="I1" s="8">
        <v>9</v>
      </c>
      <c r="J1" s="8">
        <v>10</v>
      </c>
      <c r="K1" s="8">
        <v>11</v>
      </c>
      <c r="L1" s="8">
        <v>12</v>
      </c>
      <c r="M1" s="8">
        <v>13</v>
      </c>
      <c r="N1" s="8">
        <v>14</v>
      </c>
      <c r="O1" s="8">
        <v>15</v>
      </c>
      <c r="P1" s="8">
        <v>16</v>
      </c>
      <c r="Q1" s="8">
        <v>17</v>
      </c>
      <c r="R1" s="8">
        <v>18</v>
      </c>
    </row>
    <row r="2" spans="1:19" ht="24" customHeight="1">
      <c r="A2" s="1" t="s">
        <v>306</v>
      </c>
      <c r="B2" s="1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56"/>
    </row>
    <row r="3" spans="1:19" s="8" customFormat="1">
      <c r="P3" s="58"/>
      <c r="Q3" s="58"/>
      <c r="R3" s="58"/>
    </row>
    <row r="4" spans="1:19" ht="15.5">
      <c r="A4" s="27" t="str">
        <f>'9. USO DIRECTO DE AGUA'!A40</f>
        <v>EJEMPLO: DESCARGA PTAR - CANAL "NOMBRE DEL CANAL"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70"/>
      <c r="Q4" s="70"/>
      <c r="R4" s="71"/>
    </row>
    <row r="5" spans="1:19">
      <c r="A5" s="30" t="s">
        <v>53</v>
      </c>
      <c r="B5" s="4" t="s">
        <v>52</v>
      </c>
      <c r="C5" s="4" t="s">
        <v>4</v>
      </c>
      <c r="D5" s="31" t="s">
        <v>1</v>
      </c>
      <c r="E5" s="31" t="s">
        <v>5</v>
      </c>
      <c r="F5" s="31" t="s">
        <v>6</v>
      </c>
      <c r="G5" s="31" t="s">
        <v>7</v>
      </c>
      <c r="H5" s="31" t="s">
        <v>8</v>
      </c>
      <c r="I5" s="31" t="s">
        <v>9</v>
      </c>
      <c r="J5" s="31" t="s">
        <v>10</v>
      </c>
      <c r="K5" s="31" t="s">
        <v>11</v>
      </c>
      <c r="L5" s="31" t="s">
        <v>12</v>
      </c>
      <c r="M5" s="31" t="s">
        <v>13</v>
      </c>
      <c r="N5" s="31" t="s">
        <v>14</v>
      </c>
      <c r="O5" s="31" t="s">
        <v>15</v>
      </c>
      <c r="P5" s="31" t="s">
        <v>34</v>
      </c>
      <c r="Q5" s="31" t="s">
        <v>35</v>
      </c>
      <c r="R5" s="31" t="s">
        <v>36</v>
      </c>
    </row>
    <row r="6" spans="1:19">
      <c r="A6" s="15" t="s">
        <v>49</v>
      </c>
      <c r="B6" s="16" t="s">
        <v>42</v>
      </c>
      <c r="C6" s="16" t="s">
        <v>32</v>
      </c>
      <c r="D6" s="138"/>
      <c r="E6" s="138"/>
      <c r="F6" s="138"/>
      <c r="G6" s="138"/>
      <c r="H6" s="138"/>
      <c r="I6" s="138"/>
      <c r="J6" s="138"/>
      <c r="K6" s="138"/>
      <c r="L6" s="138"/>
      <c r="M6" s="138"/>
      <c r="N6" s="138"/>
      <c r="O6" s="138"/>
      <c r="P6" s="72">
        <f>MIN(D6:O6)</f>
        <v>0</v>
      </c>
      <c r="Q6" s="72">
        <f>MAX(D6:O6)</f>
        <v>0</v>
      </c>
      <c r="R6" s="72">
        <f>IFERROR(AVERAGE(D6:O6),0)</f>
        <v>0</v>
      </c>
    </row>
    <row r="7" spans="1:19">
      <c r="A7" s="15" t="s">
        <v>48</v>
      </c>
      <c r="B7" s="16" t="s">
        <v>44</v>
      </c>
      <c r="C7" s="16" t="s">
        <v>32</v>
      </c>
      <c r="D7" s="138"/>
      <c r="E7" s="138"/>
      <c r="F7" s="138"/>
      <c r="G7" s="138"/>
      <c r="H7" s="138"/>
      <c r="I7" s="138"/>
      <c r="J7" s="138"/>
      <c r="K7" s="138"/>
      <c r="L7" s="138"/>
      <c r="M7" s="138"/>
      <c r="N7" s="138"/>
      <c r="O7" s="138"/>
      <c r="P7" s="72">
        <f t="shared" ref="P7:P20" si="0">MIN(D7:O7)</f>
        <v>0</v>
      </c>
      <c r="Q7" s="72">
        <f t="shared" ref="Q7:Q20" si="1">MAX(D7:O7)</f>
        <v>0</v>
      </c>
      <c r="R7" s="72">
        <f t="shared" ref="R7:R20" si="2">IFERROR(AVERAGE(D7:O7),0)</f>
        <v>0</v>
      </c>
    </row>
    <row r="8" spans="1:19">
      <c r="A8" s="15" t="s">
        <v>91</v>
      </c>
      <c r="B8" s="16" t="s">
        <v>45</v>
      </c>
      <c r="C8" s="16" t="s">
        <v>32</v>
      </c>
      <c r="D8" s="138"/>
      <c r="E8" s="138"/>
      <c r="F8" s="138"/>
      <c r="G8" s="138"/>
      <c r="H8" s="138"/>
      <c r="I8" s="138"/>
      <c r="J8" s="138"/>
      <c r="K8" s="138"/>
      <c r="L8" s="138"/>
      <c r="M8" s="138"/>
      <c r="N8" s="138"/>
      <c r="O8" s="138"/>
      <c r="P8" s="72">
        <f t="shared" si="0"/>
        <v>0</v>
      </c>
      <c r="Q8" s="72">
        <f t="shared" si="1"/>
        <v>0</v>
      </c>
      <c r="R8" s="72">
        <f t="shared" si="2"/>
        <v>0</v>
      </c>
    </row>
    <row r="9" spans="1:19">
      <c r="A9" s="15" t="s">
        <v>50</v>
      </c>
      <c r="B9" s="16" t="s">
        <v>51</v>
      </c>
      <c r="C9" s="16" t="s">
        <v>32</v>
      </c>
      <c r="D9" s="138"/>
      <c r="E9" s="138"/>
      <c r="F9" s="138"/>
      <c r="G9" s="138"/>
      <c r="H9" s="138"/>
      <c r="I9" s="138"/>
      <c r="J9" s="138"/>
      <c r="K9" s="138"/>
      <c r="L9" s="138"/>
      <c r="M9" s="138"/>
      <c r="N9" s="138"/>
      <c r="O9" s="138"/>
      <c r="P9" s="72">
        <f t="shared" si="0"/>
        <v>0</v>
      </c>
      <c r="Q9" s="72">
        <f t="shared" si="1"/>
        <v>0</v>
      </c>
      <c r="R9" s="72">
        <f t="shared" si="2"/>
        <v>0</v>
      </c>
    </row>
    <row r="10" spans="1:19">
      <c r="A10" s="15" t="s">
        <v>46</v>
      </c>
      <c r="B10" s="16" t="s">
        <v>33</v>
      </c>
      <c r="C10" s="16" t="s">
        <v>32</v>
      </c>
      <c r="D10" s="138"/>
      <c r="E10" s="138"/>
      <c r="F10" s="138"/>
      <c r="G10" s="138"/>
      <c r="H10" s="138"/>
      <c r="I10" s="138"/>
      <c r="J10" s="138"/>
      <c r="K10" s="138"/>
      <c r="L10" s="138"/>
      <c r="M10" s="138"/>
      <c r="N10" s="138"/>
      <c r="O10" s="138"/>
      <c r="P10" s="72">
        <f t="shared" si="0"/>
        <v>0</v>
      </c>
      <c r="Q10" s="72">
        <f t="shared" si="1"/>
        <v>0</v>
      </c>
      <c r="R10" s="72">
        <f t="shared" si="2"/>
        <v>0</v>
      </c>
    </row>
    <row r="11" spans="1:19">
      <c r="A11" s="15" t="s">
        <v>47</v>
      </c>
      <c r="B11" s="16" t="s">
        <v>43</v>
      </c>
      <c r="C11" s="16" t="s">
        <v>32</v>
      </c>
      <c r="D11" s="138"/>
      <c r="E11" s="138"/>
      <c r="F11" s="138"/>
      <c r="G11" s="138"/>
      <c r="H11" s="138"/>
      <c r="I11" s="138"/>
      <c r="J11" s="138"/>
      <c r="K11" s="138"/>
      <c r="L11" s="138"/>
      <c r="M11" s="138"/>
      <c r="N11" s="138"/>
      <c r="O11" s="138"/>
      <c r="P11" s="72">
        <f t="shared" si="0"/>
        <v>0</v>
      </c>
      <c r="Q11" s="72">
        <f t="shared" si="1"/>
        <v>0</v>
      </c>
      <c r="R11" s="72">
        <f t="shared" si="2"/>
        <v>0</v>
      </c>
    </row>
    <row r="12" spans="1:19">
      <c r="A12" s="15" t="s">
        <v>40</v>
      </c>
      <c r="B12" s="16" t="s">
        <v>105</v>
      </c>
      <c r="C12" s="16" t="s">
        <v>32</v>
      </c>
      <c r="D12" s="138"/>
      <c r="E12" s="138"/>
      <c r="F12" s="138"/>
      <c r="G12" s="138"/>
      <c r="H12" s="138"/>
      <c r="I12" s="138"/>
      <c r="J12" s="138"/>
      <c r="K12" s="138"/>
      <c r="L12" s="138"/>
      <c r="M12" s="138"/>
      <c r="N12" s="138"/>
      <c r="O12" s="138"/>
      <c r="P12" s="72">
        <f t="shared" si="0"/>
        <v>0</v>
      </c>
      <c r="Q12" s="72">
        <f t="shared" si="1"/>
        <v>0</v>
      </c>
      <c r="R12" s="72">
        <f t="shared" si="2"/>
        <v>0</v>
      </c>
    </row>
    <row r="13" spans="1:19">
      <c r="A13" s="15" t="s">
        <v>41</v>
      </c>
      <c r="B13" s="16" t="s">
        <v>98</v>
      </c>
      <c r="C13" s="16" t="s">
        <v>32</v>
      </c>
      <c r="D13" s="138"/>
      <c r="E13" s="138"/>
      <c r="F13" s="138"/>
      <c r="G13" s="138"/>
      <c r="H13" s="138"/>
      <c r="I13" s="138"/>
      <c r="J13" s="138"/>
      <c r="K13" s="138"/>
      <c r="L13" s="138"/>
      <c r="M13" s="138"/>
      <c r="N13" s="138"/>
      <c r="O13" s="138"/>
      <c r="P13" s="72">
        <f t="shared" si="0"/>
        <v>0</v>
      </c>
      <c r="Q13" s="72">
        <f t="shared" si="1"/>
        <v>0</v>
      </c>
      <c r="R13" s="72">
        <f t="shared" si="2"/>
        <v>0</v>
      </c>
    </row>
    <row r="14" spans="1:19">
      <c r="A14" s="15" t="s">
        <v>37</v>
      </c>
      <c r="B14" s="16" t="s">
        <v>103</v>
      </c>
      <c r="C14" s="16" t="s">
        <v>32</v>
      </c>
      <c r="D14" s="138"/>
      <c r="E14" s="138"/>
      <c r="F14" s="138"/>
      <c r="G14" s="138"/>
      <c r="H14" s="138"/>
      <c r="I14" s="138"/>
      <c r="J14" s="138"/>
      <c r="K14" s="138"/>
      <c r="L14" s="138"/>
      <c r="M14" s="138"/>
      <c r="N14" s="138"/>
      <c r="O14" s="138"/>
      <c r="P14" s="72">
        <f t="shared" si="0"/>
        <v>0</v>
      </c>
      <c r="Q14" s="72">
        <f t="shared" si="1"/>
        <v>0</v>
      </c>
      <c r="R14" s="72">
        <f t="shared" si="2"/>
        <v>0</v>
      </c>
    </row>
    <row r="15" spans="1:19">
      <c r="A15" s="15" t="s">
        <v>38</v>
      </c>
      <c r="B15" s="16" t="s">
        <v>99</v>
      </c>
      <c r="C15" s="16" t="s">
        <v>32</v>
      </c>
      <c r="D15" s="138"/>
      <c r="E15" s="138"/>
      <c r="F15" s="138"/>
      <c r="G15" s="138"/>
      <c r="H15" s="138"/>
      <c r="I15" s="138"/>
      <c r="J15" s="138"/>
      <c r="K15" s="138"/>
      <c r="L15" s="138"/>
      <c r="M15" s="138"/>
      <c r="N15" s="138"/>
      <c r="O15" s="138"/>
      <c r="P15" s="72">
        <f t="shared" si="0"/>
        <v>0</v>
      </c>
      <c r="Q15" s="72">
        <f t="shared" si="1"/>
        <v>0</v>
      </c>
      <c r="R15" s="72">
        <f t="shared" si="2"/>
        <v>0</v>
      </c>
    </row>
    <row r="16" spans="1:19">
      <c r="A16" s="15" t="s">
        <v>94</v>
      </c>
      <c r="B16" s="16" t="s">
        <v>104</v>
      </c>
      <c r="C16" s="16" t="s">
        <v>32</v>
      </c>
      <c r="D16" s="138"/>
      <c r="E16" s="138"/>
      <c r="F16" s="138"/>
      <c r="G16" s="138"/>
      <c r="H16" s="138"/>
      <c r="I16" s="138"/>
      <c r="J16" s="138"/>
      <c r="K16" s="138"/>
      <c r="L16" s="138"/>
      <c r="M16" s="138"/>
      <c r="N16" s="138"/>
      <c r="O16" s="138"/>
      <c r="P16" s="72">
        <f t="shared" si="0"/>
        <v>0</v>
      </c>
      <c r="Q16" s="72">
        <f t="shared" si="1"/>
        <v>0</v>
      </c>
      <c r="R16" s="72">
        <f t="shared" si="2"/>
        <v>0</v>
      </c>
    </row>
    <row r="17" spans="1:18">
      <c r="A17" s="15" t="s">
        <v>93</v>
      </c>
      <c r="B17" s="16" t="s">
        <v>102</v>
      </c>
      <c r="C17" s="16" t="s">
        <v>32</v>
      </c>
      <c r="D17" s="138"/>
      <c r="E17" s="138"/>
      <c r="F17" s="138"/>
      <c r="G17" s="138"/>
      <c r="H17" s="138"/>
      <c r="I17" s="138"/>
      <c r="J17" s="138"/>
      <c r="K17" s="138"/>
      <c r="L17" s="138"/>
      <c r="M17" s="138"/>
      <c r="N17" s="138"/>
      <c r="O17" s="138"/>
      <c r="P17" s="72">
        <f t="shared" si="0"/>
        <v>0</v>
      </c>
      <c r="Q17" s="72">
        <f t="shared" si="1"/>
        <v>0</v>
      </c>
      <c r="R17" s="72">
        <f t="shared" si="2"/>
        <v>0</v>
      </c>
    </row>
    <row r="18" spans="1:18">
      <c r="A18" s="15" t="s">
        <v>92</v>
      </c>
      <c r="B18" s="16" t="s">
        <v>101</v>
      </c>
      <c r="C18" s="16" t="s">
        <v>32</v>
      </c>
      <c r="D18" s="138"/>
      <c r="E18" s="138"/>
      <c r="F18" s="138"/>
      <c r="G18" s="138"/>
      <c r="H18" s="138"/>
      <c r="I18" s="138"/>
      <c r="J18" s="138"/>
      <c r="K18" s="138"/>
      <c r="L18" s="138"/>
      <c r="M18" s="138"/>
      <c r="N18" s="138"/>
      <c r="O18" s="138"/>
      <c r="P18" s="72">
        <f t="shared" si="0"/>
        <v>0</v>
      </c>
      <c r="Q18" s="72">
        <f t="shared" si="1"/>
        <v>0</v>
      </c>
      <c r="R18" s="72">
        <f t="shared" si="2"/>
        <v>0</v>
      </c>
    </row>
    <row r="19" spans="1:18">
      <c r="A19" s="15" t="s">
        <v>39</v>
      </c>
      <c r="B19" s="16" t="s">
        <v>100</v>
      </c>
      <c r="C19" s="16" t="s">
        <v>32</v>
      </c>
      <c r="D19" s="138"/>
      <c r="E19" s="138"/>
      <c r="F19" s="138"/>
      <c r="G19" s="138"/>
      <c r="H19" s="138"/>
      <c r="I19" s="138"/>
      <c r="J19" s="138"/>
      <c r="K19" s="138"/>
      <c r="L19" s="138"/>
      <c r="M19" s="138"/>
      <c r="N19" s="138"/>
      <c r="O19" s="138"/>
      <c r="P19" s="72">
        <f t="shared" si="0"/>
        <v>0</v>
      </c>
      <c r="Q19" s="72">
        <f t="shared" si="1"/>
        <v>0</v>
      </c>
      <c r="R19" s="72">
        <f t="shared" si="2"/>
        <v>0</v>
      </c>
    </row>
    <row r="20" spans="1:18">
      <c r="A20" s="15" t="s">
        <v>107</v>
      </c>
      <c r="B20" s="16" t="s">
        <v>106</v>
      </c>
      <c r="C20" s="16" t="s">
        <v>32</v>
      </c>
      <c r="D20" s="138"/>
      <c r="E20" s="138"/>
      <c r="F20" s="138"/>
      <c r="G20" s="138"/>
      <c r="H20" s="138"/>
      <c r="I20" s="138"/>
      <c r="J20" s="138"/>
      <c r="K20" s="138"/>
      <c r="L20" s="138"/>
      <c r="M20" s="138"/>
      <c r="N20" s="138"/>
      <c r="O20" s="138"/>
      <c r="P20" s="72">
        <f t="shared" si="0"/>
        <v>0</v>
      </c>
      <c r="Q20" s="72">
        <f t="shared" si="1"/>
        <v>0</v>
      </c>
      <c r="R20" s="72">
        <f t="shared" si="2"/>
        <v>0</v>
      </c>
    </row>
    <row r="21" spans="1:18" s="8" customFormat="1">
      <c r="P21" s="58"/>
      <c r="Q21" s="58"/>
      <c r="R21" s="58"/>
    </row>
    <row r="22" spans="1:18" ht="15.5">
      <c r="A22" s="27" t="str">
        <f>'9. USO DIRECTO DE AGUA'!A41</f>
        <v>PROCESO/EQUIPO QUE DESCARGA - NOMBRE CUERPO RECEPTOR</v>
      </c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70"/>
      <c r="Q22" s="70"/>
      <c r="R22" s="71"/>
    </row>
    <row r="23" spans="1:18">
      <c r="A23" s="30" t="s">
        <v>53</v>
      </c>
      <c r="B23" s="4" t="s">
        <v>52</v>
      </c>
      <c r="C23" s="4" t="s">
        <v>4</v>
      </c>
      <c r="D23" s="31" t="s">
        <v>1</v>
      </c>
      <c r="E23" s="31" t="s">
        <v>5</v>
      </c>
      <c r="F23" s="31" t="s">
        <v>6</v>
      </c>
      <c r="G23" s="31" t="s">
        <v>7</v>
      </c>
      <c r="H23" s="31" t="s">
        <v>8</v>
      </c>
      <c r="I23" s="31" t="s">
        <v>9</v>
      </c>
      <c r="J23" s="31" t="s">
        <v>10</v>
      </c>
      <c r="K23" s="31" t="s">
        <v>11</v>
      </c>
      <c r="L23" s="31" t="s">
        <v>12</v>
      </c>
      <c r="M23" s="31" t="s">
        <v>13</v>
      </c>
      <c r="N23" s="31" t="s">
        <v>14</v>
      </c>
      <c r="O23" s="31" t="s">
        <v>15</v>
      </c>
      <c r="P23" s="31" t="s">
        <v>34</v>
      </c>
      <c r="Q23" s="31" t="s">
        <v>35</v>
      </c>
      <c r="R23" s="31" t="s">
        <v>36</v>
      </c>
    </row>
    <row r="24" spans="1:18">
      <c r="A24" s="15" t="s">
        <v>49</v>
      </c>
      <c r="B24" s="16" t="s">
        <v>42</v>
      </c>
      <c r="C24" s="16" t="s">
        <v>32</v>
      </c>
      <c r="D24" s="138"/>
      <c r="E24" s="138"/>
      <c r="F24" s="138"/>
      <c r="G24" s="138"/>
      <c r="H24" s="138"/>
      <c r="I24" s="138"/>
      <c r="J24" s="138"/>
      <c r="K24" s="138"/>
      <c r="L24" s="138"/>
      <c r="M24" s="138"/>
      <c r="N24" s="138"/>
      <c r="O24" s="138"/>
      <c r="P24" s="72">
        <f>MIN(D24:O24)</f>
        <v>0</v>
      </c>
      <c r="Q24" s="72">
        <f>MAX(D24:O24)</f>
        <v>0</v>
      </c>
      <c r="R24" s="72">
        <f>IFERROR(AVERAGE(D24:O24),0)</f>
        <v>0</v>
      </c>
    </row>
    <row r="25" spans="1:18">
      <c r="A25" s="15" t="s">
        <v>48</v>
      </c>
      <c r="B25" s="16" t="s">
        <v>44</v>
      </c>
      <c r="C25" s="16" t="s">
        <v>32</v>
      </c>
      <c r="D25" s="138"/>
      <c r="E25" s="138"/>
      <c r="F25" s="138"/>
      <c r="G25" s="138"/>
      <c r="H25" s="138"/>
      <c r="I25" s="138"/>
      <c r="J25" s="138"/>
      <c r="K25" s="138"/>
      <c r="L25" s="138"/>
      <c r="M25" s="138"/>
      <c r="N25" s="138"/>
      <c r="O25" s="138"/>
      <c r="P25" s="72">
        <f t="shared" ref="P25:P38" si="3">MIN(D25:O25)</f>
        <v>0</v>
      </c>
      <c r="Q25" s="72">
        <f t="shared" ref="Q25:Q38" si="4">MAX(D25:O25)</f>
        <v>0</v>
      </c>
      <c r="R25" s="72">
        <f t="shared" ref="R25:R38" si="5">IFERROR(AVERAGE(D25:O25),0)</f>
        <v>0</v>
      </c>
    </row>
    <row r="26" spans="1:18">
      <c r="A26" s="15" t="s">
        <v>91</v>
      </c>
      <c r="B26" s="16" t="s">
        <v>45</v>
      </c>
      <c r="C26" s="16" t="s">
        <v>32</v>
      </c>
      <c r="D26" s="138"/>
      <c r="E26" s="138"/>
      <c r="F26" s="138"/>
      <c r="G26" s="138"/>
      <c r="H26" s="138"/>
      <c r="I26" s="138"/>
      <c r="J26" s="138"/>
      <c r="K26" s="138"/>
      <c r="L26" s="138"/>
      <c r="M26" s="138"/>
      <c r="N26" s="138"/>
      <c r="O26" s="138"/>
      <c r="P26" s="72">
        <f t="shared" si="3"/>
        <v>0</v>
      </c>
      <c r="Q26" s="72">
        <f t="shared" si="4"/>
        <v>0</v>
      </c>
      <c r="R26" s="72">
        <f t="shared" si="5"/>
        <v>0</v>
      </c>
    </row>
    <row r="27" spans="1:18">
      <c r="A27" s="15" t="s">
        <v>50</v>
      </c>
      <c r="B27" s="16" t="s">
        <v>51</v>
      </c>
      <c r="C27" s="16" t="s">
        <v>32</v>
      </c>
      <c r="D27" s="138"/>
      <c r="E27" s="138"/>
      <c r="F27" s="138"/>
      <c r="G27" s="138"/>
      <c r="H27" s="138"/>
      <c r="I27" s="138"/>
      <c r="J27" s="138"/>
      <c r="K27" s="138"/>
      <c r="L27" s="138"/>
      <c r="M27" s="138"/>
      <c r="N27" s="138"/>
      <c r="O27" s="138"/>
      <c r="P27" s="72">
        <f t="shared" si="3"/>
        <v>0</v>
      </c>
      <c r="Q27" s="72">
        <f t="shared" si="4"/>
        <v>0</v>
      </c>
      <c r="R27" s="72">
        <f t="shared" si="5"/>
        <v>0</v>
      </c>
    </row>
    <row r="28" spans="1:18">
      <c r="A28" s="15" t="s">
        <v>46</v>
      </c>
      <c r="B28" s="16" t="s">
        <v>33</v>
      </c>
      <c r="C28" s="16" t="s">
        <v>32</v>
      </c>
      <c r="D28" s="138"/>
      <c r="E28" s="138"/>
      <c r="F28" s="138"/>
      <c r="G28" s="138"/>
      <c r="H28" s="138"/>
      <c r="I28" s="138"/>
      <c r="J28" s="138"/>
      <c r="K28" s="138"/>
      <c r="L28" s="138"/>
      <c r="M28" s="138"/>
      <c r="N28" s="138"/>
      <c r="O28" s="138"/>
      <c r="P28" s="72">
        <f t="shared" si="3"/>
        <v>0</v>
      </c>
      <c r="Q28" s="72">
        <f t="shared" si="4"/>
        <v>0</v>
      </c>
      <c r="R28" s="72">
        <f t="shared" si="5"/>
        <v>0</v>
      </c>
    </row>
    <row r="29" spans="1:18">
      <c r="A29" s="15" t="s">
        <v>47</v>
      </c>
      <c r="B29" s="16" t="s">
        <v>43</v>
      </c>
      <c r="C29" s="16" t="s">
        <v>32</v>
      </c>
      <c r="D29" s="138"/>
      <c r="E29" s="138"/>
      <c r="F29" s="138"/>
      <c r="G29" s="138"/>
      <c r="H29" s="138"/>
      <c r="I29" s="138"/>
      <c r="J29" s="138"/>
      <c r="K29" s="138"/>
      <c r="L29" s="138"/>
      <c r="M29" s="138"/>
      <c r="N29" s="138"/>
      <c r="O29" s="138"/>
      <c r="P29" s="72">
        <f t="shared" si="3"/>
        <v>0</v>
      </c>
      <c r="Q29" s="72">
        <f t="shared" si="4"/>
        <v>0</v>
      </c>
      <c r="R29" s="72">
        <f t="shared" si="5"/>
        <v>0</v>
      </c>
    </row>
    <row r="30" spans="1:18">
      <c r="A30" s="15" t="s">
        <v>40</v>
      </c>
      <c r="B30" s="16" t="s">
        <v>105</v>
      </c>
      <c r="C30" s="16" t="s">
        <v>32</v>
      </c>
      <c r="D30" s="138"/>
      <c r="E30" s="138"/>
      <c r="F30" s="138"/>
      <c r="G30" s="138"/>
      <c r="H30" s="138"/>
      <c r="I30" s="138"/>
      <c r="J30" s="138"/>
      <c r="K30" s="138"/>
      <c r="L30" s="138"/>
      <c r="M30" s="138"/>
      <c r="N30" s="138"/>
      <c r="O30" s="138"/>
      <c r="P30" s="72">
        <f t="shared" si="3"/>
        <v>0</v>
      </c>
      <c r="Q30" s="72">
        <f t="shared" si="4"/>
        <v>0</v>
      </c>
      <c r="R30" s="72">
        <f t="shared" si="5"/>
        <v>0</v>
      </c>
    </row>
    <row r="31" spans="1:18">
      <c r="A31" s="15" t="s">
        <v>41</v>
      </c>
      <c r="B31" s="16" t="s">
        <v>98</v>
      </c>
      <c r="C31" s="16" t="s">
        <v>32</v>
      </c>
      <c r="D31" s="138"/>
      <c r="E31" s="138"/>
      <c r="F31" s="138"/>
      <c r="G31" s="138"/>
      <c r="H31" s="138"/>
      <c r="I31" s="138"/>
      <c r="J31" s="138"/>
      <c r="K31" s="138"/>
      <c r="L31" s="138"/>
      <c r="M31" s="138"/>
      <c r="N31" s="138"/>
      <c r="O31" s="138"/>
      <c r="P31" s="72">
        <f t="shared" si="3"/>
        <v>0</v>
      </c>
      <c r="Q31" s="72">
        <f t="shared" si="4"/>
        <v>0</v>
      </c>
      <c r="R31" s="72">
        <f t="shared" si="5"/>
        <v>0</v>
      </c>
    </row>
    <row r="32" spans="1:18">
      <c r="A32" s="15" t="s">
        <v>37</v>
      </c>
      <c r="B32" s="16" t="s">
        <v>103</v>
      </c>
      <c r="C32" s="16" t="s">
        <v>32</v>
      </c>
      <c r="D32" s="138"/>
      <c r="E32" s="138"/>
      <c r="F32" s="138"/>
      <c r="G32" s="138"/>
      <c r="H32" s="138"/>
      <c r="I32" s="138"/>
      <c r="J32" s="138"/>
      <c r="K32" s="138"/>
      <c r="L32" s="138"/>
      <c r="M32" s="138"/>
      <c r="N32" s="138"/>
      <c r="O32" s="138"/>
      <c r="P32" s="72">
        <f t="shared" si="3"/>
        <v>0</v>
      </c>
      <c r="Q32" s="72">
        <f t="shared" si="4"/>
        <v>0</v>
      </c>
      <c r="R32" s="72">
        <f t="shared" si="5"/>
        <v>0</v>
      </c>
    </row>
    <row r="33" spans="1:18">
      <c r="A33" s="15" t="s">
        <v>38</v>
      </c>
      <c r="B33" s="16" t="s">
        <v>99</v>
      </c>
      <c r="C33" s="16" t="s">
        <v>32</v>
      </c>
      <c r="D33" s="138"/>
      <c r="E33" s="138"/>
      <c r="F33" s="138"/>
      <c r="G33" s="138"/>
      <c r="H33" s="138"/>
      <c r="I33" s="138"/>
      <c r="J33" s="138"/>
      <c r="K33" s="138"/>
      <c r="L33" s="138"/>
      <c r="M33" s="138"/>
      <c r="N33" s="138"/>
      <c r="O33" s="138"/>
      <c r="P33" s="72">
        <f t="shared" si="3"/>
        <v>0</v>
      </c>
      <c r="Q33" s="72">
        <f t="shared" si="4"/>
        <v>0</v>
      </c>
      <c r="R33" s="72">
        <f t="shared" si="5"/>
        <v>0</v>
      </c>
    </row>
    <row r="34" spans="1:18">
      <c r="A34" s="15" t="s">
        <v>94</v>
      </c>
      <c r="B34" s="16" t="s">
        <v>104</v>
      </c>
      <c r="C34" s="16" t="s">
        <v>32</v>
      </c>
      <c r="D34" s="138"/>
      <c r="E34" s="138"/>
      <c r="F34" s="138"/>
      <c r="G34" s="138"/>
      <c r="H34" s="138"/>
      <c r="I34" s="138"/>
      <c r="J34" s="138"/>
      <c r="K34" s="138"/>
      <c r="L34" s="138"/>
      <c r="M34" s="138"/>
      <c r="N34" s="138"/>
      <c r="O34" s="138"/>
      <c r="P34" s="72">
        <f t="shared" si="3"/>
        <v>0</v>
      </c>
      <c r="Q34" s="72">
        <f t="shared" si="4"/>
        <v>0</v>
      </c>
      <c r="R34" s="72">
        <f t="shared" si="5"/>
        <v>0</v>
      </c>
    </row>
    <row r="35" spans="1:18">
      <c r="A35" s="15" t="s">
        <v>93</v>
      </c>
      <c r="B35" s="16" t="s">
        <v>102</v>
      </c>
      <c r="C35" s="16" t="s">
        <v>32</v>
      </c>
      <c r="D35" s="138"/>
      <c r="E35" s="138"/>
      <c r="F35" s="138"/>
      <c r="G35" s="138"/>
      <c r="H35" s="138"/>
      <c r="I35" s="138"/>
      <c r="J35" s="138"/>
      <c r="K35" s="138"/>
      <c r="L35" s="138"/>
      <c r="M35" s="138"/>
      <c r="N35" s="138"/>
      <c r="O35" s="138"/>
      <c r="P35" s="72">
        <f t="shared" si="3"/>
        <v>0</v>
      </c>
      <c r="Q35" s="72">
        <f t="shared" si="4"/>
        <v>0</v>
      </c>
      <c r="R35" s="72">
        <f t="shared" si="5"/>
        <v>0</v>
      </c>
    </row>
    <row r="36" spans="1:18">
      <c r="A36" s="15" t="s">
        <v>92</v>
      </c>
      <c r="B36" s="16" t="s">
        <v>101</v>
      </c>
      <c r="C36" s="16" t="s">
        <v>32</v>
      </c>
      <c r="D36" s="138"/>
      <c r="E36" s="138"/>
      <c r="F36" s="138"/>
      <c r="G36" s="138"/>
      <c r="H36" s="138"/>
      <c r="I36" s="138"/>
      <c r="J36" s="138"/>
      <c r="K36" s="138"/>
      <c r="L36" s="138"/>
      <c r="M36" s="138"/>
      <c r="N36" s="138"/>
      <c r="O36" s="138"/>
      <c r="P36" s="72">
        <f t="shared" si="3"/>
        <v>0</v>
      </c>
      <c r="Q36" s="72">
        <f t="shared" si="4"/>
        <v>0</v>
      </c>
      <c r="R36" s="72">
        <f t="shared" si="5"/>
        <v>0</v>
      </c>
    </row>
    <row r="37" spans="1:18">
      <c r="A37" s="15" t="s">
        <v>39</v>
      </c>
      <c r="B37" s="16" t="s">
        <v>100</v>
      </c>
      <c r="C37" s="16" t="s">
        <v>32</v>
      </c>
      <c r="D37" s="138"/>
      <c r="E37" s="138"/>
      <c r="F37" s="138"/>
      <c r="G37" s="138"/>
      <c r="H37" s="138"/>
      <c r="I37" s="138"/>
      <c r="J37" s="138"/>
      <c r="K37" s="138"/>
      <c r="L37" s="138"/>
      <c r="M37" s="138"/>
      <c r="N37" s="138"/>
      <c r="O37" s="138"/>
      <c r="P37" s="72">
        <f t="shared" si="3"/>
        <v>0</v>
      </c>
      <c r="Q37" s="72">
        <f t="shared" si="4"/>
        <v>0</v>
      </c>
      <c r="R37" s="72">
        <f t="shared" si="5"/>
        <v>0</v>
      </c>
    </row>
    <row r="38" spans="1:18">
      <c r="A38" s="15" t="s">
        <v>107</v>
      </c>
      <c r="B38" s="16" t="s">
        <v>106</v>
      </c>
      <c r="C38" s="16" t="s">
        <v>32</v>
      </c>
      <c r="D38" s="138"/>
      <c r="E38" s="138"/>
      <c r="F38" s="138"/>
      <c r="G38" s="138"/>
      <c r="H38" s="138"/>
      <c r="I38" s="138"/>
      <c r="J38" s="138"/>
      <c r="K38" s="138"/>
      <c r="L38" s="138"/>
      <c r="M38" s="138"/>
      <c r="N38" s="138"/>
      <c r="O38" s="138"/>
      <c r="P38" s="72">
        <f t="shared" si="3"/>
        <v>0</v>
      </c>
      <c r="Q38" s="72">
        <f t="shared" si="4"/>
        <v>0</v>
      </c>
      <c r="R38" s="72">
        <f t="shared" si="5"/>
        <v>0</v>
      </c>
    </row>
    <row r="40" spans="1:18" ht="15.5">
      <c r="A40" s="27" t="str">
        <f>'9. USO DIRECTO DE AGUA'!A47</f>
        <v>EJEMPLO: INFILTRACIÓN AGUAS SERVIDAS TRATADAS - DREN DE AGUAS SERVIDAS</v>
      </c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9"/>
    </row>
    <row r="41" spans="1:18">
      <c r="A41" s="30" t="s">
        <v>53</v>
      </c>
      <c r="B41" s="4" t="s">
        <v>52</v>
      </c>
      <c r="C41" s="4" t="s">
        <v>4</v>
      </c>
      <c r="D41" s="31" t="s">
        <v>1</v>
      </c>
      <c r="E41" s="31" t="s">
        <v>5</v>
      </c>
      <c r="F41" s="31" t="s">
        <v>6</v>
      </c>
      <c r="G41" s="31" t="s">
        <v>7</v>
      </c>
      <c r="H41" s="31" t="s">
        <v>8</v>
      </c>
      <c r="I41" s="31" t="s">
        <v>9</v>
      </c>
      <c r="J41" s="31" t="s">
        <v>10</v>
      </c>
      <c r="K41" s="31" t="s">
        <v>11</v>
      </c>
      <c r="L41" s="31" t="s">
        <v>12</v>
      </c>
      <c r="M41" s="31" t="s">
        <v>13</v>
      </c>
      <c r="N41" s="31" t="s">
        <v>14</v>
      </c>
      <c r="O41" s="31" t="s">
        <v>15</v>
      </c>
      <c r="P41" s="31" t="s">
        <v>34</v>
      </c>
      <c r="Q41" s="31" t="s">
        <v>35</v>
      </c>
      <c r="R41" s="31" t="s">
        <v>36</v>
      </c>
    </row>
    <row r="42" spans="1:18">
      <c r="A42" s="15" t="s">
        <v>49</v>
      </c>
      <c r="B42" s="16" t="s">
        <v>42</v>
      </c>
      <c r="C42" s="16" t="s">
        <v>32</v>
      </c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99">
        <f>MIN(D42:O42)</f>
        <v>0</v>
      </c>
      <c r="Q42" s="199">
        <f>MAX(D42:O42)</f>
        <v>0</v>
      </c>
      <c r="R42" s="199">
        <f t="shared" ref="R42:R56" si="6">IFERROR(AVERAGE(D42:O42),0)</f>
        <v>0</v>
      </c>
    </row>
    <row r="43" spans="1:18">
      <c r="A43" s="15" t="s">
        <v>48</v>
      </c>
      <c r="B43" s="16" t="s">
        <v>44</v>
      </c>
      <c r="C43" s="16" t="s">
        <v>32</v>
      </c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99">
        <f t="shared" ref="P43:P56" si="7">MIN(D43:O43)</f>
        <v>0</v>
      </c>
      <c r="Q43" s="199">
        <f t="shared" ref="Q43:Q56" si="8">MAX(D43:O43)</f>
        <v>0</v>
      </c>
      <c r="R43" s="199">
        <f t="shared" si="6"/>
        <v>0</v>
      </c>
    </row>
    <row r="44" spans="1:18">
      <c r="A44" s="15" t="s">
        <v>91</v>
      </c>
      <c r="B44" s="16" t="s">
        <v>45</v>
      </c>
      <c r="C44" s="16" t="s">
        <v>32</v>
      </c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99">
        <f t="shared" si="7"/>
        <v>0</v>
      </c>
      <c r="Q44" s="199">
        <f t="shared" si="8"/>
        <v>0</v>
      </c>
      <c r="R44" s="199">
        <f t="shared" si="6"/>
        <v>0</v>
      </c>
    </row>
    <row r="45" spans="1:18">
      <c r="A45" s="15" t="s">
        <v>50</v>
      </c>
      <c r="B45" s="16" t="s">
        <v>51</v>
      </c>
      <c r="C45" s="16" t="s">
        <v>32</v>
      </c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99">
        <f t="shared" si="7"/>
        <v>0</v>
      </c>
      <c r="Q45" s="199">
        <f t="shared" si="8"/>
        <v>0</v>
      </c>
      <c r="R45" s="199">
        <f t="shared" si="6"/>
        <v>0</v>
      </c>
    </row>
    <row r="46" spans="1:18">
      <c r="A46" s="15" t="s">
        <v>46</v>
      </c>
      <c r="B46" s="16" t="s">
        <v>33</v>
      </c>
      <c r="C46" s="16" t="s">
        <v>32</v>
      </c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99">
        <f t="shared" si="7"/>
        <v>0</v>
      </c>
      <c r="Q46" s="199">
        <f t="shared" si="8"/>
        <v>0</v>
      </c>
      <c r="R46" s="199">
        <f t="shared" si="6"/>
        <v>0</v>
      </c>
    </row>
    <row r="47" spans="1:18">
      <c r="A47" s="15" t="s">
        <v>47</v>
      </c>
      <c r="B47" s="16" t="s">
        <v>43</v>
      </c>
      <c r="C47" s="16" t="s">
        <v>32</v>
      </c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99">
        <f t="shared" si="7"/>
        <v>0</v>
      </c>
      <c r="Q47" s="199">
        <f t="shared" si="8"/>
        <v>0</v>
      </c>
      <c r="R47" s="199">
        <f t="shared" si="6"/>
        <v>0</v>
      </c>
    </row>
    <row r="48" spans="1:18">
      <c r="A48" s="15" t="s">
        <v>40</v>
      </c>
      <c r="B48" s="16" t="s">
        <v>105</v>
      </c>
      <c r="C48" s="16" t="s">
        <v>32</v>
      </c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99">
        <f t="shared" si="7"/>
        <v>0</v>
      </c>
      <c r="Q48" s="199">
        <f t="shared" si="8"/>
        <v>0</v>
      </c>
      <c r="R48" s="199">
        <f t="shared" si="6"/>
        <v>0</v>
      </c>
    </row>
    <row r="49" spans="1:18">
      <c r="A49" s="15" t="s">
        <v>41</v>
      </c>
      <c r="B49" s="16" t="s">
        <v>98</v>
      </c>
      <c r="C49" s="16" t="s">
        <v>32</v>
      </c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99">
        <f t="shared" si="7"/>
        <v>0</v>
      </c>
      <c r="Q49" s="199">
        <f t="shared" si="8"/>
        <v>0</v>
      </c>
      <c r="R49" s="199">
        <f t="shared" si="6"/>
        <v>0</v>
      </c>
    </row>
    <row r="50" spans="1:18">
      <c r="A50" s="15" t="s">
        <v>37</v>
      </c>
      <c r="B50" s="16" t="s">
        <v>103</v>
      </c>
      <c r="C50" s="16" t="s">
        <v>32</v>
      </c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99">
        <f t="shared" si="7"/>
        <v>0</v>
      </c>
      <c r="Q50" s="199">
        <f t="shared" si="8"/>
        <v>0</v>
      </c>
      <c r="R50" s="199">
        <f t="shared" si="6"/>
        <v>0</v>
      </c>
    </row>
    <row r="51" spans="1:18">
      <c r="A51" s="15" t="s">
        <v>38</v>
      </c>
      <c r="B51" s="16" t="s">
        <v>99</v>
      </c>
      <c r="C51" s="16" t="s">
        <v>32</v>
      </c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99">
        <f t="shared" si="7"/>
        <v>0</v>
      </c>
      <c r="Q51" s="199">
        <f t="shared" si="8"/>
        <v>0</v>
      </c>
      <c r="R51" s="199">
        <f t="shared" si="6"/>
        <v>0</v>
      </c>
    </row>
    <row r="52" spans="1:18">
      <c r="A52" s="15" t="s">
        <v>94</v>
      </c>
      <c r="B52" s="16" t="s">
        <v>104</v>
      </c>
      <c r="C52" s="16" t="s">
        <v>32</v>
      </c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99">
        <f t="shared" si="7"/>
        <v>0</v>
      </c>
      <c r="Q52" s="199">
        <f t="shared" si="8"/>
        <v>0</v>
      </c>
      <c r="R52" s="199">
        <f t="shared" si="6"/>
        <v>0</v>
      </c>
    </row>
    <row r="53" spans="1:18">
      <c r="A53" s="15" t="s">
        <v>93</v>
      </c>
      <c r="B53" s="16" t="s">
        <v>102</v>
      </c>
      <c r="C53" s="16" t="s">
        <v>32</v>
      </c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99">
        <f t="shared" si="7"/>
        <v>0</v>
      </c>
      <c r="Q53" s="199">
        <f t="shared" si="8"/>
        <v>0</v>
      </c>
      <c r="R53" s="199">
        <f t="shared" si="6"/>
        <v>0</v>
      </c>
    </row>
    <row r="54" spans="1:18">
      <c r="A54" s="15" t="s">
        <v>92</v>
      </c>
      <c r="B54" s="16" t="s">
        <v>101</v>
      </c>
      <c r="C54" s="16" t="s">
        <v>32</v>
      </c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99">
        <f t="shared" si="7"/>
        <v>0</v>
      </c>
      <c r="Q54" s="199">
        <f t="shared" si="8"/>
        <v>0</v>
      </c>
      <c r="R54" s="199">
        <f t="shared" si="6"/>
        <v>0</v>
      </c>
    </row>
    <row r="55" spans="1:18">
      <c r="A55" s="15" t="s">
        <v>39</v>
      </c>
      <c r="B55" s="16" t="s">
        <v>100</v>
      </c>
      <c r="C55" s="16" t="s">
        <v>32</v>
      </c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99">
        <f t="shared" si="7"/>
        <v>0</v>
      </c>
      <c r="Q55" s="199">
        <f t="shared" si="8"/>
        <v>0</v>
      </c>
      <c r="R55" s="199">
        <f t="shared" si="6"/>
        <v>0</v>
      </c>
    </row>
    <row r="56" spans="1:18">
      <c r="A56" s="15" t="s">
        <v>107</v>
      </c>
      <c r="B56" s="16" t="s">
        <v>106</v>
      </c>
      <c r="C56" s="16" t="s">
        <v>32</v>
      </c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99">
        <f t="shared" si="7"/>
        <v>0</v>
      </c>
      <c r="Q56" s="199">
        <f t="shared" si="8"/>
        <v>0</v>
      </c>
      <c r="R56" s="199">
        <f t="shared" si="6"/>
        <v>0</v>
      </c>
    </row>
    <row r="58" spans="1:18" ht="15.5">
      <c r="A58" s="27" t="str">
        <f>'9. USO DIRECTO DE AGUA'!A48</f>
        <v>AGUA QUE INFILTRA - PROCESO/EQUIPO QUE INFILTRA</v>
      </c>
      <c r="B58" s="28"/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9"/>
    </row>
    <row r="59" spans="1:18">
      <c r="A59" s="30" t="s">
        <v>53</v>
      </c>
      <c r="B59" s="4" t="s">
        <v>52</v>
      </c>
      <c r="C59" s="4" t="s">
        <v>4</v>
      </c>
      <c r="D59" s="31" t="s">
        <v>1</v>
      </c>
      <c r="E59" s="31" t="s">
        <v>5</v>
      </c>
      <c r="F59" s="31" t="s">
        <v>6</v>
      </c>
      <c r="G59" s="31" t="s">
        <v>7</v>
      </c>
      <c r="H59" s="31" t="s">
        <v>8</v>
      </c>
      <c r="I59" s="31" t="s">
        <v>9</v>
      </c>
      <c r="J59" s="31" t="s">
        <v>10</v>
      </c>
      <c r="K59" s="31" t="s">
        <v>11</v>
      </c>
      <c r="L59" s="31" t="s">
        <v>12</v>
      </c>
      <c r="M59" s="31" t="s">
        <v>13</v>
      </c>
      <c r="N59" s="31" t="s">
        <v>14</v>
      </c>
      <c r="O59" s="31" t="s">
        <v>15</v>
      </c>
      <c r="P59" s="31" t="s">
        <v>34</v>
      </c>
      <c r="Q59" s="31" t="s">
        <v>35</v>
      </c>
      <c r="R59" s="31" t="s">
        <v>36</v>
      </c>
    </row>
    <row r="60" spans="1:18">
      <c r="A60" s="15" t="s">
        <v>49</v>
      </c>
      <c r="B60" s="16" t="s">
        <v>42</v>
      </c>
      <c r="C60" s="16" t="s">
        <v>32</v>
      </c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99">
        <f>MIN(D60:O60)</f>
        <v>0</v>
      </c>
      <c r="Q60" s="199">
        <f>MAX(D60:O60)</f>
        <v>0</v>
      </c>
      <c r="R60" s="199">
        <f t="shared" ref="R60:R74" si="9">IFERROR(AVERAGE(D60:O60),0)</f>
        <v>0</v>
      </c>
    </row>
    <row r="61" spans="1:18">
      <c r="A61" s="15" t="s">
        <v>48</v>
      </c>
      <c r="B61" s="16" t="s">
        <v>44</v>
      </c>
      <c r="C61" s="16" t="s">
        <v>32</v>
      </c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99">
        <f t="shared" ref="P61:P74" si="10">MIN(D61:O61)</f>
        <v>0</v>
      </c>
      <c r="Q61" s="199">
        <f t="shared" ref="Q61:Q74" si="11">MAX(D61:O61)</f>
        <v>0</v>
      </c>
      <c r="R61" s="199">
        <f t="shared" si="9"/>
        <v>0</v>
      </c>
    </row>
    <row r="62" spans="1:18">
      <c r="A62" s="15" t="s">
        <v>91</v>
      </c>
      <c r="B62" s="16" t="s">
        <v>45</v>
      </c>
      <c r="C62" s="16" t="s">
        <v>32</v>
      </c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99">
        <f t="shared" si="10"/>
        <v>0</v>
      </c>
      <c r="Q62" s="199">
        <f t="shared" si="11"/>
        <v>0</v>
      </c>
      <c r="R62" s="199">
        <f t="shared" si="9"/>
        <v>0</v>
      </c>
    </row>
    <row r="63" spans="1:18">
      <c r="A63" s="15" t="s">
        <v>50</v>
      </c>
      <c r="B63" s="16" t="s">
        <v>51</v>
      </c>
      <c r="C63" s="16" t="s">
        <v>32</v>
      </c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99">
        <f t="shared" si="10"/>
        <v>0</v>
      </c>
      <c r="Q63" s="199">
        <f t="shared" si="11"/>
        <v>0</v>
      </c>
      <c r="R63" s="199">
        <f t="shared" si="9"/>
        <v>0</v>
      </c>
    </row>
    <row r="64" spans="1:18">
      <c r="A64" s="15" t="s">
        <v>46</v>
      </c>
      <c r="B64" s="16" t="s">
        <v>33</v>
      </c>
      <c r="C64" s="16" t="s">
        <v>32</v>
      </c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99">
        <f t="shared" si="10"/>
        <v>0</v>
      </c>
      <c r="Q64" s="199">
        <f t="shared" si="11"/>
        <v>0</v>
      </c>
      <c r="R64" s="199">
        <f t="shared" si="9"/>
        <v>0</v>
      </c>
    </row>
    <row r="65" spans="1:18">
      <c r="A65" s="15" t="s">
        <v>47</v>
      </c>
      <c r="B65" s="16" t="s">
        <v>43</v>
      </c>
      <c r="C65" s="16" t="s">
        <v>32</v>
      </c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99">
        <f t="shared" si="10"/>
        <v>0</v>
      </c>
      <c r="Q65" s="199">
        <f t="shared" si="11"/>
        <v>0</v>
      </c>
      <c r="R65" s="199">
        <f t="shared" si="9"/>
        <v>0</v>
      </c>
    </row>
    <row r="66" spans="1:18">
      <c r="A66" s="15" t="s">
        <v>40</v>
      </c>
      <c r="B66" s="16" t="s">
        <v>105</v>
      </c>
      <c r="C66" s="16" t="s">
        <v>32</v>
      </c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99">
        <f t="shared" si="10"/>
        <v>0</v>
      </c>
      <c r="Q66" s="199">
        <f t="shared" si="11"/>
        <v>0</v>
      </c>
      <c r="R66" s="199">
        <f t="shared" si="9"/>
        <v>0</v>
      </c>
    </row>
    <row r="67" spans="1:18">
      <c r="A67" s="15" t="s">
        <v>41</v>
      </c>
      <c r="B67" s="16" t="s">
        <v>98</v>
      </c>
      <c r="C67" s="16" t="s">
        <v>32</v>
      </c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99">
        <f t="shared" si="10"/>
        <v>0</v>
      </c>
      <c r="Q67" s="199">
        <f t="shared" si="11"/>
        <v>0</v>
      </c>
      <c r="R67" s="199">
        <f t="shared" si="9"/>
        <v>0</v>
      </c>
    </row>
    <row r="68" spans="1:18">
      <c r="A68" s="15" t="s">
        <v>37</v>
      </c>
      <c r="B68" s="16" t="s">
        <v>103</v>
      </c>
      <c r="C68" s="16" t="s">
        <v>32</v>
      </c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99">
        <f t="shared" si="10"/>
        <v>0</v>
      </c>
      <c r="Q68" s="199">
        <f t="shared" si="11"/>
        <v>0</v>
      </c>
      <c r="R68" s="199">
        <f t="shared" si="9"/>
        <v>0</v>
      </c>
    </row>
    <row r="69" spans="1:18">
      <c r="A69" s="15" t="s">
        <v>38</v>
      </c>
      <c r="B69" s="16" t="s">
        <v>99</v>
      </c>
      <c r="C69" s="16" t="s">
        <v>32</v>
      </c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99">
        <f t="shared" si="10"/>
        <v>0</v>
      </c>
      <c r="Q69" s="199">
        <f t="shared" si="11"/>
        <v>0</v>
      </c>
      <c r="R69" s="199">
        <f t="shared" si="9"/>
        <v>0</v>
      </c>
    </row>
    <row r="70" spans="1:18">
      <c r="A70" s="15" t="s">
        <v>94</v>
      </c>
      <c r="B70" s="16" t="s">
        <v>104</v>
      </c>
      <c r="C70" s="16" t="s">
        <v>32</v>
      </c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99">
        <f t="shared" si="10"/>
        <v>0</v>
      </c>
      <c r="Q70" s="199">
        <f t="shared" si="11"/>
        <v>0</v>
      </c>
      <c r="R70" s="199">
        <f t="shared" si="9"/>
        <v>0</v>
      </c>
    </row>
    <row r="71" spans="1:18">
      <c r="A71" s="15" t="s">
        <v>93</v>
      </c>
      <c r="B71" s="16" t="s">
        <v>102</v>
      </c>
      <c r="C71" s="16" t="s">
        <v>32</v>
      </c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99">
        <f t="shared" si="10"/>
        <v>0</v>
      </c>
      <c r="Q71" s="199">
        <f t="shared" si="11"/>
        <v>0</v>
      </c>
      <c r="R71" s="199">
        <f t="shared" si="9"/>
        <v>0</v>
      </c>
    </row>
    <row r="72" spans="1:18">
      <c r="A72" s="15" t="s">
        <v>92</v>
      </c>
      <c r="B72" s="16" t="s">
        <v>101</v>
      </c>
      <c r="C72" s="16" t="s">
        <v>32</v>
      </c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99">
        <f t="shared" si="10"/>
        <v>0</v>
      </c>
      <c r="Q72" s="199">
        <f t="shared" si="11"/>
        <v>0</v>
      </c>
      <c r="R72" s="199">
        <f t="shared" si="9"/>
        <v>0</v>
      </c>
    </row>
    <row r="73" spans="1:18">
      <c r="A73" s="15" t="s">
        <v>39</v>
      </c>
      <c r="B73" s="16" t="s">
        <v>100</v>
      </c>
      <c r="C73" s="16" t="s">
        <v>32</v>
      </c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99">
        <f t="shared" si="10"/>
        <v>0</v>
      </c>
      <c r="Q73" s="199">
        <f t="shared" si="11"/>
        <v>0</v>
      </c>
      <c r="R73" s="199">
        <f t="shared" si="9"/>
        <v>0</v>
      </c>
    </row>
    <row r="74" spans="1:18">
      <c r="A74" s="15" t="s">
        <v>107</v>
      </c>
      <c r="B74" s="16" t="s">
        <v>106</v>
      </c>
      <c r="C74" s="16" t="s">
        <v>32</v>
      </c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99">
        <f t="shared" si="10"/>
        <v>0</v>
      </c>
      <c r="Q74" s="199">
        <f t="shared" si="11"/>
        <v>0</v>
      </c>
      <c r="R74" s="199">
        <f t="shared" si="9"/>
        <v>0</v>
      </c>
    </row>
  </sheetData>
  <hyperlinks>
    <hyperlink ref="A1" location="'0. CONTENIDOS'!A1" display="CONTENIDOS" xr:uid="{CBA03CDF-FA73-8A4D-9CE6-73FC8B7498B0}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37C3F2-C7D7-7D4C-9237-072D5E058DC5}">
  <sheetPr>
    <tabColor theme="7" tint="0.39997558519241921"/>
  </sheetPr>
  <dimension ref="A1:H19"/>
  <sheetViews>
    <sheetView showGridLines="0" zoomScale="120" zoomScaleNormal="120" workbookViewId="0">
      <selection activeCell="B10" sqref="B10"/>
    </sheetView>
  </sheetViews>
  <sheetFormatPr baseColWidth="10" defaultRowHeight="14.5"/>
  <cols>
    <col min="1" max="1" width="89.1796875" bestFit="1" customWidth="1"/>
    <col min="2" max="2" width="15" bestFit="1" customWidth="1"/>
    <col min="3" max="3" width="20.453125" bestFit="1" customWidth="1"/>
    <col min="4" max="4" width="3.36328125" customWidth="1"/>
    <col min="5" max="5" width="61.6328125" bestFit="1" customWidth="1"/>
    <col min="6" max="6" width="15" bestFit="1" customWidth="1"/>
    <col min="7" max="7" width="25.453125" bestFit="1" customWidth="1"/>
  </cols>
  <sheetData>
    <row r="1" spans="1:8">
      <c r="A1" s="9" t="s">
        <v>17</v>
      </c>
    </row>
    <row r="2" spans="1:8" ht="24" customHeight="1">
      <c r="A2" s="106" t="s">
        <v>236</v>
      </c>
      <c r="B2" s="104"/>
      <c r="C2" s="105"/>
      <c r="D2" s="105"/>
      <c r="E2" s="105"/>
      <c r="F2" s="105"/>
      <c r="G2" s="105"/>
      <c r="H2" s="56"/>
    </row>
    <row r="3" spans="1:8">
      <c r="A3" s="9"/>
    </row>
    <row r="4" spans="1:8">
      <c r="A4" s="287" t="s">
        <v>179</v>
      </c>
      <c r="B4" s="287"/>
      <c r="C4" s="287"/>
      <c r="E4" s="287" t="s">
        <v>191</v>
      </c>
      <c r="F4" s="287"/>
      <c r="G4" s="287"/>
    </row>
    <row r="5" spans="1:8">
      <c r="A5" s="73" t="s">
        <v>180</v>
      </c>
      <c r="B5" s="74" t="s">
        <v>4</v>
      </c>
      <c r="C5" s="74" t="s">
        <v>181</v>
      </c>
      <c r="E5" s="73" t="s">
        <v>180</v>
      </c>
      <c r="F5" s="74" t="s">
        <v>4</v>
      </c>
      <c r="G5" s="74" t="s">
        <v>181</v>
      </c>
    </row>
    <row r="6" spans="1:8">
      <c r="A6" s="75" t="s">
        <v>184</v>
      </c>
      <c r="B6" s="76"/>
      <c r="C6" s="77"/>
      <c r="E6" s="75" t="s">
        <v>184</v>
      </c>
      <c r="F6" s="76"/>
      <c r="G6" s="77"/>
    </row>
    <row r="7" spans="1:8">
      <c r="A7" s="48" t="s">
        <v>182</v>
      </c>
      <c r="B7" s="49" t="s">
        <v>163</v>
      </c>
      <c r="C7" s="85" t="s">
        <v>164</v>
      </c>
      <c r="E7" s="48" t="s">
        <v>139</v>
      </c>
      <c r="F7" s="49" t="s">
        <v>165</v>
      </c>
      <c r="G7" s="85" t="s">
        <v>164</v>
      </c>
    </row>
    <row r="8" spans="1:8">
      <c r="A8" s="48" t="s">
        <v>183</v>
      </c>
      <c r="B8" s="49" t="s">
        <v>163</v>
      </c>
      <c r="C8" s="49" t="s">
        <v>166</v>
      </c>
      <c r="E8" s="75" t="s">
        <v>185</v>
      </c>
      <c r="F8" s="78"/>
      <c r="G8" s="139"/>
    </row>
    <row r="9" spans="1:8">
      <c r="A9" s="75" t="s">
        <v>185</v>
      </c>
      <c r="B9" s="78"/>
      <c r="C9" s="139"/>
      <c r="E9" s="79" t="s">
        <v>198</v>
      </c>
      <c r="F9" s="80"/>
      <c r="G9" s="140"/>
    </row>
    <row r="10" spans="1:8">
      <c r="A10" s="48" t="s">
        <v>442</v>
      </c>
      <c r="B10" s="49" t="s">
        <v>169</v>
      </c>
      <c r="C10" s="49" t="s">
        <v>170</v>
      </c>
      <c r="E10" s="48" t="s">
        <v>192</v>
      </c>
      <c r="F10" s="49" t="s">
        <v>167</v>
      </c>
      <c r="G10" s="49" t="s">
        <v>168</v>
      </c>
    </row>
    <row r="11" spans="1:8">
      <c r="A11" s="75" t="s">
        <v>186</v>
      </c>
      <c r="B11" s="78"/>
      <c r="C11" s="139"/>
      <c r="E11" s="79" t="s">
        <v>199</v>
      </c>
      <c r="F11" s="80"/>
      <c r="G11" s="140"/>
    </row>
    <row r="12" spans="1:8">
      <c r="A12" s="79" t="s">
        <v>187</v>
      </c>
      <c r="B12" s="80"/>
      <c r="C12" s="140"/>
      <c r="E12" s="81" t="s">
        <v>193</v>
      </c>
      <c r="F12" s="82" t="s">
        <v>171</v>
      </c>
      <c r="G12" s="82" t="s">
        <v>168</v>
      </c>
    </row>
    <row r="13" spans="1:8">
      <c r="A13" s="48" t="s">
        <v>189</v>
      </c>
      <c r="B13" s="49" t="s">
        <v>172</v>
      </c>
      <c r="C13" s="141" t="s">
        <v>173</v>
      </c>
      <c r="E13" s="48" t="s">
        <v>194</v>
      </c>
      <c r="F13" s="49" t="s">
        <v>174</v>
      </c>
      <c r="G13" s="49" t="s">
        <v>175</v>
      </c>
    </row>
    <row r="14" spans="1:8">
      <c r="A14" s="79" t="s">
        <v>188</v>
      </c>
      <c r="B14" s="80"/>
      <c r="C14" s="140"/>
      <c r="E14" s="75" t="s">
        <v>186</v>
      </c>
      <c r="F14" s="78"/>
      <c r="G14" s="139"/>
    </row>
    <row r="15" spans="1:8">
      <c r="A15" s="48" t="s">
        <v>190</v>
      </c>
      <c r="B15" s="49" t="s">
        <v>177</v>
      </c>
      <c r="C15" s="49" t="s">
        <v>176</v>
      </c>
      <c r="E15" s="79" t="s">
        <v>187</v>
      </c>
      <c r="F15" s="80"/>
      <c r="G15" s="140"/>
    </row>
    <row r="16" spans="1:8">
      <c r="A16" s="48" t="s">
        <v>235</v>
      </c>
      <c r="B16" s="49" t="s">
        <v>177</v>
      </c>
      <c r="C16" s="49" t="s">
        <v>178</v>
      </c>
      <c r="E16" s="48" t="s">
        <v>195</v>
      </c>
      <c r="F16" s="49" t="s">
        <v>172</v>
      </c>
      <c r="G16" s="49" t="s">
        <v>168</v>
      </c>
    </row>
    <row r="17" spans="1:7">
      <c r="A17" s="83"/>
      <c r="B17" s="84"/>
      <c r="C17" s="83"/>
      <c r="E17" s="79" t="s">
        <v>188</v>
      </c>
      <c r="F17" s="80"/>
      <c r="G17" s="140"/>
    </row>
    <row r="18" spans="1:7">
      <c r="E18" s="48" t="s">
        <v>196</v>
      </c>
      <c r="F18" s="49" t="s">
        <v>177</v>
      </c>
      <c r="G18" s="49" t="s">
        <v>168</v>
      </c>
    </row>
    <row r="19" spans="1:7">
      <c r="E19" s="48" t="s">
        <v>197</v>
      </c>
      <c r="F19" s="49" t="s">
        <v>177</v>
      </c>
      <c r="G19" s="49" t="s">
        <v>175</v>
      </c>
    </row>
  </sheetData>
  <mergeCells count="2">
    <mergeCell ref="A4:C4"/>
    <mergeCell ref="E4:G4"/>
  </mergeCells>
  <hyperlinks>
    <hyperlink ref="A1" location="'0. CONTENIDOS'!A1" display="CONTENIDOS" xr:uid="{18F83590-644A-D342-A4B3-E220AD2E7253}"/>
  </hyperlinks>
  <pageMargins left="0.7" right="0.7" top="0.75" bottom="0.75" header="0.3" footer="0.3"/>
  <legacy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FF5D35-51D3-1F42-93F7-C6E732228F6A}">
  <sheetPr>
    <tabColor theme="7" tint="0.39997558519241921"/>
  </sheetPr>
  <dimension ref="A1:R16"/>
  <sheetViews>
    <sheetView showGridLines="0" zoomScale="120" zoomScaleNormal="120" workbookViewId="0"/>
  </sheetViews>
  <sheetFormatPr baseColWidth="10" defaultRowHeight="14.5"/>
  <cols>
    <col min="1" max="1" width="64" bestFit="1" customWidth="1"/>
    <col min="2" max="2" width="7.81640625" bestFit="1" customWidth="1"/>
    <col min="3" max="3" width="15.81640625" bestFit="1" customWidth="1"/>
    <col min="4" max="4" width="24.1796875" bestFit="1" customWidth="1"/>
    <col min="5" max="5" width="13.81640625" bestFit="1" customWidth="1"/>
    <col min="6" max="6" width="11.36328125" bestFit="1" customWidth="1"/>
    <col min="7" max="7" width="27" bestFit="1" customWidth="1"/>
    <col min="8" max="8" width="28.36328125" bestFit="1" customWidth="1"/>
    <col min="9" max="16" width="10.6328125" bestFit="1" customWidth="1"/>
    <col min="17" max="17" width="16" bestFit="1" customWidth="1"/>
  </cols>
  <sheetData>
    <row r="1" spans="1:18">
      <c r="A1" s="9" t="s">
        <v>17</v>
      </c>
      <c r="B1">
        <v>2</v>
      </c>
      <c r="C1">
        <v>3</v>
      </c>
      <c r="D1">
        <v>4</v>
      </c>
      <c r="E1">
        <v>5</v>
      </c>
      <c r="F1">
        <v>6</v>
      </c>
      <c r="G1">
        <v>7</v>
      </c>
      <c r="H1">
        <v>8</v>
      </c>
      <c r="I1">
        <v>9</v>
      </c>
      <c r="J1">
        <v>10</v>
      </c>
      <c r="K1">
        <v>11</v>
      </c>
      <c r="L1">
        <v>12</v>
      </c>
      <c r="M1">
        <v>13</v>
      </c>
      <c r="N1">
        <v>14</v>
      </c>
      <c r="O1">
        <v>15</v>
      </c>
      <c r="P1">
        <v>16</v>
      </c>
      <c r="Q1">
        <v>17</v>
      </c>
    </row>
    <row r="2" spans="1:18" ht="24" customHeight="1">
      <c r="A2" s="106" t="s">
        <v>139</v>
      </c>
      <c r="B2" s="104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56"/>
    </row>
    <row r="3" spans="1:18">
      <c r="H3" s="47"/>
    </row>
    <row r="4" spans="1:18">
      <c r="A4" s="103" t="s">
        <v>387</v>
      </c>
      <c r="B4" s="94" t="s">
        <v>140</v>
      </c>
      <c r="C4" s="50" t="s">
        <v>49</v>
      </c>
      <c r="D4" s="50" t="s">
        <v>48</v>
      </c>
      <c r="E4" s="50" t="s">
        <v>91</v>
      </c>
      <c r="F4" s="50" t="s">
        <v>50</v>
      </c>
      <c r="G4" s="50" t="s">
        <v>46</v>
      </c>
      <c r="H4" s="50" t="s">
        <v>47</v>
      </c>
      <c r="I4" s="50" t="s">
        <v>40</v>
      </c>
      <c r="J4" s="50" t="s">
        <v>41</v>
      </c>
      <c r="K4" s="50" t="s">
        <v>37</v>
      </c>
      <c r="L4" s="50" t="s">
        <v>38</v>
      </c>
      <c r="M4" s="50" t="s">
        <v>94</v>
      </c>
      <c r="N4" s="50" t="s">
        <v>93</v>
      </c>
      <c r="O4" s="50" t="s">
        <v>92</v>
      </c>
      <c r="P4" s="50" t="s">
        <v>39</v>
      </c>
      <c r="Q4" s="50" t="s">
        <v>107</v>
      </c>
    </row>
    <row r="5" spans="1:18">
      <c r="A5" s="136"/>
      <c r="B5" s="50" t="s">
        <v>390</v>
      </c>
      <c r="C5" s="50" t="s">
        <v>391</v>
      </c>
      <c r="D5" s="50" t="s">
        <v>392</v>
      </c>
      <c r="E5" s="50" t="s">
        <v>393</v>
      </c>
      <c r="F5" s="50" t="s">
        <v>394</v>
      </c>
      <c r="G5" s="50" t="s">
        <v>395</v>
      </c>
      <c r="H5" s="50" t="s">
        <v>396</v>
      </c>
      <c r="I5" s="50" t="s">
        <v>397</v>
      </c>
      <c r="J5" s="50" t="s">
        <v>398</v>
      </c>
      <c r="K5" s="50" t="s">
        <v>399</v>
      </c>
      <c r="L5" s="50" t="s">
        <v>400</v>
      </c>
      <c r="M5" s="50" t="s">
        <v>401</v>
      </c>
      <c r="N5" s="50" t="s">
        <v>402</v>
      </c>
      <c r="O5" s="50" t="s">
        <v>403</v>
      </c>
      <c r="P5" s="50" t="s">
        <v>404</v>
      </c>
      <c r="Q5" s="50" t="s">
        <v>405</v>
      </c>
    </row>
    <row r="6" spans="1:18">
      <c r="A6" s="48" t="str">
        <f>'9. USO DIRECTO DE AGUA'!A40</f>
        <v>EJEMPLO: DESCARGA PTAR - CANAL "NOMBRE DEL CANAL"</v>
      </c>
      <c r="B6" s="67">
        <f>VLOOKUP(A6,'9. USO DIRECTO DE AGUA'!$A$36:$O$64,15,FALSE)</f>
        <v>0</v>
      </c>
      <c r="C6" s="271">
        <f>VLOOKUP(C4,'10. CALIDAD DE AGUA-USO DIRECTO'!$A$4:$R$20,18,FALSE)*$B$6/1000</f>
        <v>0</v>
      </c>
      <c r="D6" s="271">
        <f>VLOOKUP(D4,'10. CALIDAD DE AGUA-USO DIRECTO'!$A$4:$R$20,18,FALSE)*$B$6/1000</f>
        <v>0</v>
      </c>
      <c r="E6" s="271">
        <f>VLOOKUP(E4,'10. CALIDAD DE AGUA-USO DIRECTO'!$A$4:$R$20,18,FALSE)*$B$6/1000</f>
        <v>0</v>
      </c>
      <c r="F6" s="271">
        <f>VLOOKUP(F4,'10. CALIDAD DE AGUA-USO DIRECTO'!$A$4:$R$20,18,FALSE)*$B$6/1000</f>
        <v>0</v>
      </c>
      <c r="G6" s="271">
        <f>VLOOKUP(G4,'10. CALIDAD DE AGUA-USO DIRECTO'!$A$4:$R$20,18,FALSE)*$B$6/1000</f>
        <v>0</v>
      </c>
      <c r="H6" s="271">
        <f>VLOOKUP(H4,'10. CALIDAD DE AGUA-USO DIRECTO'!$A$4:$R$20,18,FALSE)*$B$6/1000</f>
        <v>0</v>
      </c>
      <c r="I6" s="271">
        <f>VLOOKUP(I4,'10. CALIDAD DE AGUA-USO DIRECTO'!$A$4:$R$20,18,FALSE)*$B$6/1000</f>
        <v>0</v>
      </c>
      <c r="J6" s="271">
        <f>VLOOKUP(J4,'10. CALIDAD DE AGUA-USO DIRECTO'!$A$4:$R$20,18,FALSE)*$B$6/1000</f>
        <v>0</v>
      </c>
      <c r="K6" s="271">
        <f>VLOOKUP(K4,'10. CALIDAD DE AGUA-USO DIRECTO'!$A$4:$R$20,18,FALSE)*$B$6/1000</f>
        <v>0</v>
      </c>
      <c r="L6" s="271">
        <f>VLOOKUP(L4,'10. CALIDAD DE AGUA-USO DIRECTO'!$A$4:$R$20,18,FALSE)*$B$6/1000</f>
        <v>0</v>
      </c>
      <c r="M6" s="271">
        <f>VLOOKUP(M4,'10. CALIDAD DE AGUA-USO DIRECTO'!$A$4:$R$20,18,FALSE)*$B$6/1000</f>
        <v>0</v>
      </c>
      <c r="N6" s="271">
        <f>VLOOKUP(N4,'10. CALIDAD DE AGUA-USO DIRECTO'!$A$4:$R$20,18,FALSE)*$B$6/1000</f>
        <v>0</v>
      </c>
      <c r="O6" s="271">
        <f>VLOOKUP(O4,'10. CALIDAD DE AGUA-USO DIRECTO'!$A$4:$R$20,18,FALSE)*$B$6/1000</f>
        <v>0</v>
      </c>
      <c r="P6" s="271">
        <f>VLOOKUP(P4,'10. CALIDAD DE AGUA-USO DIRECTO'!$A$4:$R$20,18,FALSE)*$B$6/1000</f>
        <v>0</v>
      </c>
      <c r="Q6" s="271">
        <f>VLOOKUP(Q4,'10. CALIDAD DE AGUA-USO DIRECTO'!$A$4:$R$20,18,FALSE)*$B$6/1000</f>
        <v>0</v>
      </c>
    </row>
    <row r="7" spans="1:18">
      <c r="A7" s="48" t="str">
        <f>'9. USO DIRECTO DE AGUA'!A41</f>
        <v>PROCESO/EQUIPO QUE DESCARGA - NOMBRE CUERPO RECEPTOR</v>
      </c>
      <c r="B7" s="67">
        <f>VLOOKUP(A7,'9. USO DIRECTO DE AGUA'!$A$36:$O$64,15,FALSE)</f>
        <v>0</v>
      </c>
      <c r="C7" s="271">
        <f>VLOOKUP(C4,'10. CALIDAD DE AGUA-USO DIRECTO'!$A$22:$R$38,18,FALSE)*$B$7/1000</f>
        <v>0</v>
      </c>
      <c r="D7" s="271">
        <f>VLOOKUP(D4,'10. CALIDAD DE AGUA-USO DIRECTO'!$A$22:$R$38,18,FALSE)*$B$7/1000</f>
        <v>0</v>
      </c>
      <c r="E7" s="271">
        <f>VLOOKUP(E4,'10. CALIDAD DE AGUA-USO DIRECTO'!$A$22:$R$38,18,FALSE)*$B$7/1000</f>
        <v>0</v>
      </c>
      <c r="F7" s="271">
        <f>VLOOKUP(F4,'10. CALIDAD DE AGUA-USO DIRECTO'!$A$22:$R$38,18,FALSE)*$B$7/1000</f>
        <v>0</v>
      </c>
      <c r="G7" s="271">
        <f>VLOOKUP(G4,'10. CALIDAD DE AGUA-USO DIRECTO'!$A$22:$R$38,18,FALSE)*$B$7/1000</f>
        <v>0</v>
      </c>
      <c r="H7" s="271">
        <f>VLOOKUP(H4,'10. CALIDAD DE AGUA-USO DIRECTO'!$A$22:$R$38,18,FALSE)*$B$7/1000</f>
        <v>0</v>
      </c>
      <c r="I7" s="271">
        <f>VLOOKUP(I4,'10. CALIDAD DE AGUA-USO DIRECTO'!$A$22:$R$38,18,FALSE)*$B$7/1000</f>
        <v>0</v>
      </c>
      <c r="J7" s="271">
        <f>VLOOKUP(J4,'10. CALIDAD DE AGUA-USO DIRECTO'!$A$22:$R$38,18,FALSE)*$B$7/1000</f>
        <v>0</v>
      </c>
      <c r="K7" s="271">
        <f>VLOOKUP(K4,'10. CALIDAD DE AGUA-USO DIRECTO'!$A$22:$R$38,18,FALSE)*$B$7/1000</f>
        <v>0</v>
      </c>
      <c r="L7" s="271">
        <f>VLOOKUP(L4,'10. CALIDAD DE AGUA-USO DIRECTO'!$A$22:$R$38,18,FALSE)*$B$7/1000</f>
        <v>0</v>
      </c>
      <c r="M7" s="271">
        <f>VLOOKUP(M4,'10. CALIDAD DE AGUA-USO DIRECTO'!$A$22:$R$38,18,FALSE)*$B$7/1000</f>
        <v>0</v>
      </c>
      <c r="N7" s="271">
        <f>VLOOKUP(N4,'10. CALIDAD DE AGUA-USO DIRECTO'!$A$22:$R$38,18,FALSE)*$B$7/1000</f>
        <v>0</v>
      </c>
      <c r="O7" s="271">
        <f>VLOOKUP(O4,'10. CALIDAD DE AGUA-USO DIRECTO'!$A$22:$R$38,18,FALSE)*$B$7/1000</f>
        <v>0</v>
      </c>
      <c r="P7" s="271">
        <f>VLOOKUP(P4,'10. CALIDAD DE AGUA-USO DIRECTO'!$A$22:$R$38,18,FALSE)*$B$7/1000</f>
        <v>0</v>
      </c>
      <c r="Q7" s="271">
        <f>VLOOKUP(Q4,'10. CALIDAD DE AGUA-USO DIRECTO'!$A$22:$R$38,18,FALSE)*$B$7/1000</f>
        <v>0</v>
      </c>
    </row>
    <row r="8" spans="1:18">
      <c r="A8" s="285" t="s">
        <v>18</v>
      </c>
      <c r="B8" s="151"/>
      <c r="C8" s="272"/>
      <c r="D8" s="272"/>
      <c r="E8" s="272"/>
      <c r="F8" s="272"/>
      <c r="G8" s="272"/>
      <c r="H8" s="272"/>
      <c r="I8" s="272"/>
      <c r="J8" s="272"/>
      <c r="K8" s="272"/>
      <c r="L8" s="272"/>
      <c r="M8" s="272"/>
      <c r="N8" s="272"/>
      <c r="O8" s="272"/>
      <c r="P8" s="272"/>
      <c r="Q8" s="272"/>
    </row>
    <row r="9" spans="1:18">
      <c r="B9" s="151"/>
      <c r="C9" s="272"/>
      <c r="D9" s="272"/>
      <c r="E9" s="272"/>
      <c r="F9" s="272"/>
      <c r="G9" s="272"/>
      <c r="H9" s="272"/>
      <c r="I9" s="272"/>
      <c r="J9" s="272"/>
      <c r="K9" s="272"/>
      <c r="L9" s="272"/>
      <c r="M9" s="272"/>
      <c r="N9" s="272"/>
      <c r="O9" s="272"/>
      <c r="P9" s="272"/>
      <c r="Q9" s="272"/>
    </row>
    <row r="10" spans="1:18">
      <c r="A10" s="103" t="s">
        <v>388</v>
      </c>
      <c r="B10" s="274" t="s">
        <v>140</v>
      </c>
      <c r="C10" s="273" t="s">
        <v>49</v>
      </c>
      <c r="D10" s="273" t="s">
        <v>48</v>
      </c>
      <c r="E10" s="273" t="s">
        <v>91</v>
      </c>
      <c r="F10" s="273" t="s">
        <v>50</v>
      </c>
      <c r="G10" s="273" t="s">
        <v>46</v>
      </c>
      <c r="H10" s="273" t="s">
        <v>47</v>
      </c>
      <c r="I10" s="273" t="s">
        <v>40</v>
      </c>
      <c r="J10" s="273" t="s">
        <v>41</v>
      </c>
      <c r="K10" s="273" t="s">
        <v>37</v>
      </c>
      <c r="L10" s="273" t="s">
        <v>38</v>
      </c>
      <c r="M10" s="273" t="s">
        <v>94</v>
      </c>
      <c r="N10" s="273" t="s">
        <v>93</v>
      </c>
      <c r="O10" s="273" t="s">
        <v>92</v>
      </c>
      <c r="P10" s="273" t="s">
        <v>39</v>
      </c>
      <c r="Q10" s="273" t="s">
        <v>107</v>
      </c>
    </row>
    <row r="11" spans="1:18">
      <c r="A11" s="136"/>
      <c r="B11" s="275" t="s">
        <v>390</v>
      </c>
      <c r="C11" s="273" t="s">
        <v>391</v>
      </c>
      <c r="D11" s="273" t="s">
        <v>392</v>
      </c>
      <c r="E11" s="273" t="s">
        <v>393</v>
      </c>
      <c r="F11" s="273" t="s">
        <v>394</v>
      </c>
      <c r="G11" s="273" t="s">
        <v>395</v>
      </c>
      <c r="H11" s="273" t="s">
        <v>396</v>
      </c>
      <c r="I11" s="273" t="s">
        <v>397</v>
      </c>
      <c r="J11" s="273" t="s">
        <v>398</v>
      </c>
      <c r="K11" s="273" t="s">
        <v>399</v>
      </c>
      <c r="L11" s="273" t="s">
        <v>400</v>
      </c>
      <c r="M11" s="273" t="s">
        <v>401</v>
      </c>
      <c r="N11" s="273" t="s">
        <v>402</v>
      </c>
      <c r="O11" s="273" t="s">
        <v>403</v>
      </c>
      <c r="P11" s="273" t="s">
        <v>404</v>
      </c>
      <c r="Q11" s="273" t="s">
        <v>405</v>
      </c>
    </row>
    <row r="12" spans="1:18">
      <c r="A12" s="48" t="str">
        <f>'9. USO DIRECTO DE AGUA'!A47</f>
        <v>EJEMPLO: INFILTRACIÓN AGUAS SERVIDAS TRATADAS - DREN DE AGUAS SERVIDAS</v>
      </c>
      <c r="B12" s="67">
        <f>VLOOKUP(A12,'9. USO DIRECTO DE AGUA'!$A$36:$O$64,15,FALSE)</f>
        <v>0</v>
      </c>
      <c r="C12" s="271">
        <f>VLOOKUP(C10,'10. CALIDAD DE AGUA-USO DIRECTO'!$A$40:$R$56,18,FALSE)*$B$12/1000</f>
        <v>0</v>
      </c>
      <c r="D12" s="271">
        <f>VLOOKUP(D10,'10. CALIDAD DE AGUA-USO DIRECTO'!$A$40:$R$56,18,FALSE)*$B$12/1000</f>
        <v>0</v>
      </c>
      <c r="E12" s="271">
        <f>VLOOKUP(E10,'10. CALIDAD DE AGUA-USO DIRECTO'!$A$40:$R$56,18,FALSE)*$B$12/1000</f>
        <v>0</v>
      </c>
      <c r="F12" s="271">
        <f>VLOOKUP(F10,'10. CALIDAD DE AGUA-USO DIRECTO'!$A$40:$R$56,18,FALSE)*$B$12/1000</f>
        <v>0</v>
      </c>
      <c r="G12" s="271">
        <f>VLOOKUP(G10,'10. CALIDAD DE AGUA-USO DIRECTO'!$A$40:$R$56,18,FALSE)*$B$12/1000</f>
        <v>0</v>
      </c>
      <c r="H12" s="271">
        <f>VLOOKUP(H10,'10. CALIDAD DE AGUA-USO DIRECTO'!$A$40:$R$56,18,FALSE)*$B$12/1000</f>
        <v>0</v>
      </c>
      <c r="I12" s="271">
        <f>VLOOKUP(I10,'10. CALIDAD DE AGUA-USO DIRECTO'!$A$40:$R$56,18,FALSE)*$B$12/1000</f>
        <v>0</v>
      </c>
      <c r="J12" s="271">
        <f>VLOOKUP(J10,'10. CALIDAD DE AGUA-USO DIRECTO'!$A$40:$R$56,18,FALSE)*$B$12/1000</f>
        <v>0</v>
      </c>
      <c r="K12" s="271">
        <f>VLOOKUP(K10,'10. CALIDAD DE AGUA-USO DIRECTO'!$A$40:$R$56,18,FALSE)*$B$12/1000</f>
        <v>0</v>
      </c>
      <c r="L12" s="271">
        <f>VLOOKUP(L10,'10. CALIDAD DE AGUA-USO DIRECTO'!$A$40:$R$56,18,FALSE)*$B$12/1000</f>
        <v>0</v>
      </c>
      <c r="M12" s="271">
        <f>VLOOKUP(M10,'10. CALIDAD DE AGUA-USO DIRECTO'!$A$40:$R$56,18,FALSE)*$B$12/1000</f>
        <v>0</v>
      </c>
      <c r="N12" s="271">
        <f>VLOOKUP(N10,'10. CALIDAD DE AGUA-USO DIRECTO'!$A$40:$R$56,18,FALSE)*$B$12/1000</f>
        <v>0</v>
      </c>
      <c r="O12" s="271">
        <f>VLOOKUP(O10,'10. CALIDAD DE AGUA-USO DIRECTO'!$A$40:$R$56,18,FALSE)*$B$12/1000</f>
        <v>0</v>
      </c>
      <c r="P12" s="271">
        <f>VLOOKUP(P10,'10. CALIDAD DE AGUA-USO DIRECTO'!$A$40:$R$56,18,FALSE)*$B$12/1000</f>
        <v>0</v>
      </c>
      <c r="Q12" s="271">
        <f>VLOOKUP(Q10,'10. CALIDAD DE AGUA-USO DIRECTO'!$A$40:$R$56,18,FALSE)*$B$12/1000</f>
        <v>0</v>
      </c>
    </row>
    <row r="13" spans="1:18">
      <c r="A13" s="48" t="str">
        <f>'9. USO DIRECTO DE AGUA'!A48</f>
        <v>AGUA QUE INFILTRA - PROCESO/EQUIPO QUE INFILTRA</v>
      </c>
      <c r="B13" s="67">
        <f>VLOOKUP(A13,'9. USO DIRECTO DE AGUA'!$A$36:$O$64,15,FALSE)</f>
        <v>0</v>
      </c>
      <c r="C13" s="271">
        <f>VLOOKUP(C10,'10. CALIDAD DE AGUA-USO DIRECTO'!$A$58:$R$74,18,FALSE)*$B$13/1000</f>
        <v>0</v>
      </c>
      <c r="D13" s="271">
        <f>VLOOKUP(D10,'10. CALIDAD DE AGUA-USO DIRECTO'!$A$58:$R$74,18,FALSE)*$B$13/1000</f>
        <v>0</v>
      </c>
      <c r="E13" s="271">
        <f>VLOOKUP(E10,'10. CALIDAD DE AGUA-USO DIRECTO'!$A$58:$R$74,18,FALSE)*$B$13/1000</f>
        <v>0</v>
      </c>
      <c r="F13" s="271">
        <f>VLOOKUP(F10,'10. CALIDAD DE AGUA-USO DIRECTO'!$A$58:$R$74,18,FALSE)*$B$13/1000</f>
        <v>0</v>
      </c>
      <c r="G13" s="271">
        <f>VLOOKUP(G10,'10. CALIDAD DE AGUA-USO DIRECTO'!$A$58:$R$74,18,FALSE)*$B$13/1000</f>
        <v>0</v>
      </c>
      <c r="H13" s="271">
        <f>VLOOKUP(H10,'10. CALIDAD DE AGUA-USO DIRECTO'!$A$58:$R$74,18,FALSE)*$B$13/1000</f>
        <v>0</v>
      </c>
      <c r="I13" s="271">
        <f>VLOOKUP(I10,'10. CALIDAD DE AGUA-USO DIRECTO'!$A$58:$R$74,18,FALSE)*$B$13/1000</f>
        <v>0</v>
      </c>
      <c r="J13" s="271">
        <f>VLOOKUP(J10,'10. CALIDAD DE AGUA-USO DIRECTO'!$A$58:$R$74,18,FALSE)*$B$13/1000</f>
        <v>0</v>
      </c>
      <c r="K13" s="271">
        <f>VLOOKUP(K10,'10. CALIDAD DE AGUA-USO DIRECTO'!$A$58:$R$74,18,FALSE)*$B$13/1000</f>
        <v>0</v>
      </c>
      <c r="L13" s="271">
        <f>VLOOKUP(L10,'10. CALIDAD DE AGUA-USO DIRECTO'!$A$58:$R$74,18,FALSE)*$B$13/1000</f>
        <v>0</v>
      </c>
      <c r="M13" s="271">
        <f>VLOOKUP(M10,'10. CALIDAD DE AGUA-USO DIRECTO'!$A$58:$R$74,18,FALSE)*$B$13/1000</f>
        <v>0</v>
      </c>
      <c r="N13" s="271">
        <f>VLOOKUP(N10,'10. CALIDAD DE AGUA-USO DIRECTO'!$A$58:$R$74,18,FALSE)*$B$13/1000</f>
        <v>0</v>
      </c>
      <c r="O13" s="271">
        <f>VLOOKUP(O10,'10. CALIDAD DE AGUA-USO DIRECTO'!$A$58:$R$74,18,FALSE)*$B$13/1000</f>
        <v>0</v>
      </c>
      <c r="P13" s="271">
        <f>VLOOKUP(P10,'10. CALIDAD DE AGUA-USO DIRECTO'!$A$58:$R$74,18,FALSE)*$B$13/1000</f>
        <v>0</v>
      </c>
      <c r="Q13" s="271">
        <f>VLOOKUP(Q10,'10. CALIDAD DE AGUA-USO DIRECTO'!$A$58:$R$74,18,FALSE)*$B$13/1000</f>
        <v>0</v>
      </c>
    </row>
    <row r="14" spans="1:18">
      <c r="A14" s="285" t="s">
        <v>18</v>
      </c>
      <c r="B14" s="204"/>
      <c r="C14" s="272"/>
      <c r="D14" s="276"/>
      <c r="E14" s="276"/>
      <c r="F14" s="276"/>
      <c r="G14" s="276"/>
      <c r="H14" s="276"/>
      <c r="I14" s="276"/>
      <c r="J14" s="276"/>
      <c r="K14" s="276"/>
      <c r="L14" s="276"/>
      <c r="M14" s="276"/>
      <c r="N14" s="276"/>
      <c r="O14" s="276"/>
      <c r="P14" s="276"/>
      <c r="Q14" s="276"/>
    </row>
    <row r="15" spans="1:18">
      <c r="C15" s="272"/>
      <c r="D15" s="272"/>
      <c r="E15" s="272"/>
      <c r="F15" s="272"/>
      <c r="G15" s="272"/>
      <c r="H15" s="272"/>
      <c r="I15" s="272"/>
      <c r="J15" s="272"/>
      <c r="K15" s="272"/>
      <c r="L15" s="272"/>
      <c r="M15" s="272"/>
      <c r="N15" s="272"/>
      <c r="O15" s="272"/>
      <c r="P15" s="272"/>
      <c r="Q15" s="272"/>
    </row>
    <row r="16" spans="1:18">
      <c r="A16" s="259" t="s">
        <v>389</v>
      </c>
      <c r="B16" s="50" t="s">
        <v>406</v>
      </c>
      <c r="C16" s="273">
        <f>SUM(C6:C8,C12:C14)</f>
        <v>0</v>
      </c>
      <c r="D16" s="273">
        <f t="shared" ref="D16:Q16" si="0">SUM(D6:D8,D12:D14)</f>
        <v>0</v>
      </c>
      <c r="E16" s="273">
        <f t="shared" si="0"/>
        <v>0</v>
      </c>
      <c r="F16" s="273">
        <f t="shared" si="0"/>
        <v>0</v>
      </c>
      <c r="G16" s="273">
        <f t="shared" si="0"/>
        <v>0</v>
      </c>
      <c r="H16" s="273">
        <f t="shared" si="0"/>
        <v>0</v>
      </c>
      <c r="I16" s="273">
        <f t="shared" si="0"/>
        <v>0</v>
      </c>
      <c r="J16" s="273">
        <f t="shared" si="0"/>
        <v>0</v>
      </c>
      <c r="K16" s="273">
        <f t="shared" si="0"/>
        <v>0</v>
      </c>
      <c r="L16" s="273">
        <f t="shared" si="0"/>
        <v>0</v>
      </c>
      <c r="M16" s="273">
        <f t="shared" si="0"/>
        <v>0</v>
      </c>
      <c r="N16" s="273">
        <f t="shared" si="0"/>
        <v>0</v>
      </c>
      <c r="O16" s="273">
        <f t="shared" si="0"/>
        <v>0</v>
      </c>
      <c r="P16" s="273">
        <f t="shared" si="0"/>
        <v>0</v>
      </c>
      <c r="Q16" s="273">
        <f t="shared" si="0"/>
        <v>0</v>
      </c>
    </row>
  </sheetData>
  <hyperlinks>
    <hyperlink ref="A1" location="'0. CONTENIDOS'!A1" display="CONTENIDOS" xr:uid="{729419DC-E2C4-4348-AB80-04784A1FE686}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25AE14-F054-494B-9448-FB3C105EE541}">
  <sheetPr>
    <tabColor theme="7" tint="0.39997558519241921"/>
  </sheetPr>
  <dimension ref="A1:L40"/>
  <sheetViews>
    <sheetView showGridLines="0" tabSelected="1" zoomScale="120" zoomScaleNormal="120" workbookViewId="0">
      <selection activeCell="B8" sqref="B8"/>
    </sheetView>
  </sheetViews>
  <sheetFormatPr baseColWidth="10" defaultRowHeight="14.5"/>
  <cols>
    <col min="1" max="1" width="27" bestFit="1" customWidth="1"/>
    <col min="2" max="2" width="8.453125" bestFit="1" customWidth="1"/>
    <col min="3" max="3" width="18.6328125" bestFit="1" customWidth="1"/>
    <col min="4" max="4" width="19.36328125" bestFit="1" customWidth="1"/>
    <col min="5" max="5" width="24.81640625" bestFit="1" customWidth="1"/>
    <col min="6" max="6" width="31.6328125" customWidth="1"/>
    <col min="7" max="7" width="23.453125" bestFit="1" customWidth="1"/>
    <col min="8" max="8" width="18.1796875" customWidth="1"/>
    <col min="9" max="9" width="24.81640625" bestFit="1" customWidth="1"/>
    <col min="10" max="10" width="27.81640625" bestFit="1" customWidth="1"/>
    <col min="11" max="11" width="23.453125" bestFit="1" customWidth="1"/>
    <col min="12" max="12" width="18.36328125" customWidth="1"/>
  </cols>
  <sheetData>
    <row r="1" spans="1:12">
      <c r="A1" s="9" t="s">
        <v>17</v>
      </c>
      <c r="B1">
        <v>1</v>
      </c>
      <c r="C1">
        <v>2</v>
      </c>
      <c r="D1">
        <v>3</v>
      </c>
      <c r="E1">
        <v>4</v>
      </c>
      <c r="F1">
        <v>5</v>
      </c>
      <c r="G1">
        <v>6</v>
      </c>
      <c r="H1">
        <v>7</v>
      </c>
      <c r="I1">
        <v>8</v>
      </c>
      <c r="J1">
        <v>9</v>
      </c>
      <c r="K1">
        <v>10</v>
      </c>
      <c r="L1">
        <v>11</v>
      </c>
    </row>
    <row r="2" spans="1:12" ht="24" customHeight="1">
      <c r="A2" s="106" t="s">
        <v>237</v>
      </c>
      <c r="B2" s="104"/>
      <c r="C2" s="105"/>
      <c r="D2" s="105"/>
      <c r="E2" s="105"/>
      <c r="F2" s="105"/>
      <c r="G2" s="105"/>
      <c r="H2" s="105"/>
      <c r="I2" s="107"/>
      <c r="J2" s="107"/>
      <c r="K2" s="107"/>
      <c r="L2" s="107"/>
    </row>
    <row r="3" spans="1:12">
      <c r="A3" s="9"/>
    </row>
    <row r="4" spans="1:12" ht="16" customHeight="1">
      <c r="A4" s="287" t="s">
        <v>203</v>
      </c>
      <c r="B4" s="287"/>
      <c r="C4" s="287"/>
      <c r="D4" s="287"/>
      <c r="E4" s="287"/>
      <c r="F4" s="287"/>
      <c r="G4" s="287"/>
      <c r="H4" s="287"/>
      <c r="I4" s="287"/>
      <c r="J4" s="287"/>
      <c r="K4" s="287"/>
      <c r="L4" s="287"/>
    </row>
    <row r="5" spans="1:12" ht="16" customHeight="1">
      <c r="A5" s="290" t="s">
        <v>204</v>
      </c>
      <c r="B5" s="290"/>
      <c r="C5" s="290"/>
      <c r="D5" s="290"/>
      <c r="E5" s="300" t="s">
        <v>185</v>
      </c>
      <c r="F5" s="300"/>
      <c r="G5" s="300"/>
      <c r="H5" s="288" t="s">
        <v>186</v>
      </c>
      <c r="I5" s="288"/>
      <c r="J5" s="288"/>
      <c r="K5" s="288"/>
      <c r="L5" s="288"/>
    </row>
    <row r="6" spans="1:12" ht="29">
      <c r="A6" s="290"/>
      <c r="B6" s="290"/>
      <c r="C6" s="290"/>
      <c r="D6" s="290"/>
      <c r="E6" s="86" t="s">
        <v>327</v>
      </c>
      <c r="F6" s="86" t="s">
        <v>328</v>
      </c>
      <c r="G6" s="86" t="s">
        <v>329</v>
      </c>
      <c r="H6" s="87" t="s">
        <v>322</v>
      </c>
      <c r="I6" s="87" t="s">
        <v>323</v>
      </c>
      <c r="J6" s="87" t="s">
        <v>324</v>
      </c>
      <c r="K6" s="87" t="s">
        <v>176</v>
      </c>
      <c r="L6" s="88" t="s">
        <v>178</v>
      </c>
    </row>
    <row r="7" spans="1:12">
      <c r="A7" s="100" t="s">
        <v>205</v>
      </c>
      <c r="B7" s="100" t="s">
        <v>206</v>
      </c>
      <c r="C7" s="190" t="s">
        <v>200</v>
      </c>
      <c r="D7" s="190" t="s">
        <v>201</v>
      </c>
      <c r="E7" s="89" t="s">
        <v>202</v>
      </c>
      <c r="F7" s="89" t="s">
        <v>202</v>
      </c>
      <c r="G7" s="89" t="s">
        <v>202</v>
      </c>
      <c r="H7" s="90" t="s">
        <v>309</v>
      </c>
      <c r="I7" s="90" t="s">
        <v>309</v>
      </c>
      <c r="J7" s="90" t="s">
        <v>309</v>
      </c>
      <c r="K7" s="90" t="s">
        <v>253</v>
      </c>
      <c r="L7" s="90" t="s">
        <v>253</v>
      </c>
    </row>
    <row r="8" spans="1:12" s="8" customFormat="1" ht="16" customHeight="1">
      <c r="A8" s="92" t="s">
        <v>270</v>
      </c>
      <c r="B8" s="192" t="s">
        <v>271</v>
      </c>
      <c r="C8" s="192" t="s">
        <v>271</v>
      </c>
      <c r="D8" s="192" t="s">
        <v>271</v>
      </c>
      <c r="E8" s="277">
        <v>81.846926793699652</v>
      </c>
      <c r="F8" s="277">
        <v>39.248539033890317</v>
      </c>
      <c r="G8" s="277">
        <v>80.095291241054085</v>
      </c>
      <c r="H8" s="277">
        <v>1.76929754876597E-5</v>
      </c>
      <c r="I8" s="277">
        <v>6.1687149283880917E-6</v>
      </c>
      <c r="J8" s="277">
        <v>1.7256729214146026E-5</v>
      </c>
      <c r="K8" s="277">
        <v>0.26605099999999998</v>
      </c>
      <c r="L8" s="277">
        <v>0.21</v>
      </c>
    </row>
    <row r="9" spans="1:12" s="8" customFormat="1" ht="16" customHeight="1">
      <c r="A9" s="92">
        <f>'4. INFORMACIÓN'!B11</f>
        <v>0</v>
      </c>
      <c r="B9" s="92">
        <f>'4. INFORMACIÓN'!B12</f>
        <v>0</v>
      </c>
      <c r="C9" s="243"/>
      <c r="D9" s="244"/>
      <c r="E9" s="242"/>
      <c r="F9" s="242"/>
      <c r="G9" s="242"/>
      <c r="H9" s="242"/>
      <c r="I9" s="242"/>
      <c r="J9" s="242"/>
      <c r="K9" s="242"/>
      <c r="L9" s="277">
        <v>0.21</v>
      </c>
    </row>
    <row r="11" spans="1:12">
      <c r="A11" s="287" t="s">
        <v>215</v>
      </c>
      <c r="B11" s="287"/>
      <c r="C11" s="287"/>
      <c r="D11" s="287"/>
      <c r="E11" s="287"/>
      <c r="F11" s="287"/>
      <c r="G11" s="287"/>
      <c r="H11" s="287"/>
      <c r="I11" s="287"/>
      <c r="J11" s="287"/>
      <c r="K11" s="287"/>
      <c r="L11" s="287"/>
    </row>
    <row r="12" spans="1:12">
      <c r="A12" s="293" t="s">
        <v>225</v>
      </c>
      <c r="B12" s="294"/>
      <c r="C12" s="291" t="s">
        <v>226</v>
      </c>
      <c r="D12" s="291" t="s">
        <v>227</v>
      </c>
      <c r="E12" s="300" t="s">
        <v>185</v>
      </c>
      <c r="F12" s="300"/>
      <c r="G12" s="300"/>
      <c r="H12" s="300"/>
      <c r="I12" s="288" t="s">
        <v>186</v>
      </c>
      <c r="J12" s="288"/>
      <c r="K12" s="288"/>
      <c r="L12" s="288"/>
    </row>
    <row r="13" spans="1:12">
      <c r="A13" s="295"/>
      <c r="B13" s="296"/>
      <c r="C13" s="299"/>
      <c r="D13" s="299"/>
      <c r="E13" s="91" t="s">
        <v>332</v>
      </c>
      <c r="F13" s="91" t="s">
        <v>333</v>
      </c>
      <c r="G13" s="91" t="s">
        <v>334</v>
      </c>
      <c r="H13" s="91" t="s">
        <v>310</v>
      </c>
      <c r="I13" s="93" t="s">
        <v>332</v>
      </c>
      <c r="J13" s="93" t="s">
        <v>333</v>
      </c>
      <c r="K13" s="93" t="s">
        <v>334</v>
      </c>
      <c r="L13" s="93" t="s">
        <v>310</v>
      </c>
    </row>
    <row r="14" spans="1:12">
      <c r="A14" s="297"/>
      <c r="B14" s="298"/>
      <c r="C14" s="292"/>
      <c r="D14" s="292"/>
      <c r="E14" s="91" t="s">
        <v>207</v>
      </c>
      <c r="F14" s="91" t="s">
        <v>207</v>
      </c>
      <c r="G14" s="91" t="s">
        <v>207</v>
      </c>
      <c r="H14" s="91" t="s">
        <v>208</v>
      </c>
      <c r="I14" s="93" t="s">
        <v>252</v>
      </c>
      <c r="J14" s="93" t="s">
        <v>252</v>
      </c>
      <c r="K14" s="93" t="s">
        <v>252</v>
      </c>
      <c r="L14" s="90" t="s">
        <v>254</v>
      </c>
    </row>
    <row r="15" spans="1:12">
      <c r="A15" s="48" t="s">
        <v>40</v>
      </c>
      <c r="B15" s="49" t="s">
        <v>105</v>
      </c>
      <c r="C15" s="49" t="s">
        <v>223</v>
      </c>
      <c r="D15" s="49" t="s">
        <v>224</v>
      </c>
      <c r="E15" s="97">
        <v>3.6900000000000002E-4</v>
      </c>
      <c r="F15" s="97">
        <v>2.7300000000000001E-2</v>
      </c>
      <c r="G15" s="98">
        <f>SUM(E15:F15)</f>
        <v>2.7669000000000003E-2</v>
      </c>
      <c r="H15" s="97">
        <v>40400</v>
      </c>
      <c r="I15" s="98">
        <f>E15*$B$33</f>
        <v>4.2434999999999999E-3</v>
      </c>
      <c r="J15" s="98">
        <f>F15*$B$34</f>
        <v>7.3710000000000012E-2</v>
      </c>
      <c r="K15" s="98">
        <f>SUM(I15:J15)</f>
        <v>7.7953500000000009E-2</v>
      </c>
      <c r="L15" s="98">
        <f>H15*$B$35</f>
        <v>22.220000000000002</v>
      </c>
    </row>
    <row r="16" spans="1:12">
      <c r="A16" s="48" t="s">
        <v>41</v>
      </c>
      <c r="B16" s="49" t="s">
        <v>98</v>
      </c>
      <c r="C16" s="49" t="s">
        <v>223</v>
      </c>
      <c r="D16" s="49" t="s">
        <v>224</v>
      </c>
      <c r="E16" s="97">
        <v>1.59E-6</v>
      </c>
      <c r="F16" s="97">
        <v>4.2700000000000002E-4</v>
      </c>
      <c r="G16" s="98">
        <f>SUM(E16:F16)</f>
        <v>4.2859000000000001E-4</v>
      </c>
      <c r="H16" s="97">
        <v>9710</v>
      </c>
      <c r="I16" s="98">
        <f t="shared" ref="I16:I23" si="0">E16*$B$33</f>
        <v>1.8284999999999999E-5</v>
      </c>
      <c r="J16" s="98">
        <f t="shared" ref="J16:J23" si="1">F16*$B$34</f>
        <v>1.1529000000000001E-3</v>
      </c>
      <c r="K16" s="98">
        <f t="shared" ref="K16:K23" si="2">SUM(I16:J16)</f>
        <v>1.1711850000000002E-3</v>
      </c>
      <c r="L16" s="98">
        <f t="shared" ref="L16:L23" si="3">H16*$B$35</f>
        <v>5.3405000000000005</v>
      </c>
    </row>
    <row r="17" spans="1:12">
      <c r="A17" s="48" t="s">
        <v>37</v>
      </c>
      <c r="B17" s="49" t="s">
        <v>103</v>
      </c>
      <c r="C17" s="49" t="s">
        <v>223</v>
      </c>
      <c r="D17" s="49" t="s">
        <v>224</v>
      </c>
      <c r="E17" s="99">
        <v>5.3200000000000001E-3</v>
      </c>
      <c r="F17" s="99">
        <v>1.2E-5</v>
      </c>
      <c r="G17" s="98">
        <f t="shared" ref="G17" si="4">SUM(E17:F17)</f>
        <v>5.3319999999999999E-3</v>
      </c>
      <c r="H17" s="99">
        <v>53000</v>
      </c>
      <c r="I17" s="98">
        <f t="shared" si="0"/>
        <v>6.1179999999999998E-2</v>
      </c>
      <c r="J17" s="98">
        <f t="shared" si="1"/>
        <v>3.2400000000000001E-5</v>
      </c>
      <c r="K17" s="98">
        <f t="shared" si="2"/>
        <v>6.12124E-2</v>
      </c>
      <c r="L17" s="98">
        <f t="shared" si="3"/>
        <v>29.150000000000002</v>
      </c>
    </row>
    <row r="18" spans="1:12">
      <c r="A18" s="48" t="s">
        <v>38</v>
      </c>
      <c r="B18" s="49" t="s">
        <v>99</v>
      </c>
      <c r="C18" s="49" t="s">
        <v>223</v>
      </c>
      <c r="D18" s="49" t="s">
        <v>224</v>
      </c>
      <c r="E18" s="98">
        <v>0</v>
      </c>
      <c r="F18" s="97">
        <v>8.6300000000000004E-7</v>
      </c>
      <c r="G18" s="98">
        <f t="shared" ref="G18:G19" si="5">SUM(E18:F18)</f>
        <v>8.6300000000000004E-7</v>
      </c>
      <c r="H18" s="97">
        <v>55200</v>
      </c>
      <c r="I18" s="98">
        <f t="shared" si="0"/>
        <v>0</v>
      </c>
      <c r="J18" s="98">
        <f t="shared" si="1"/>
        <v>2.3301000000000004E-6</v>
      </c>
      <c r="K18" s="98">
        <f t="shared" si="2"/>
        <v>2.3301000000000004E-6</v>
      </c>
      <c r="L18" s="98">
        <f t="shared" si="3"/>
        <v>30.360000000000003</v>
      </c>
    </row>
    <row r="19" spans="1:12">
      <c r="A19" s="48" t="s">
        <v>94</v>
      </c>
      <c r="B19" s="49" t="s">
        <v>104</v>
      </c>
      <c r="C19" s="49" t="s">
        <v>223</v>
      </c>
      <c r="D19" s="49" t="s">
        <v>224</v>
      </c>
      <c r="E19" s="99">
        <v>1.2E-4</v>
      </c>
      <c r="F19" s="98">
        <v>0</v>
      </c>
      <c r="G19" s="98">
        <f t="shared" si="5"/>
        <v>1.2E-4</v>
      </c>
      <c r="H19" s="99">
        <v>22100</v>
      </c>
      <c r="I19" s="98">
        <f t="shared" si="0"/>
        <v>1.3799999999999999E-3</v>
      </c>
      <c r="J19" s="98">
        <f t="shared" si="1"/>
        <v>0</v>
      </c>
      <c r="K19" s="98">
        <f t="shared" si="2"/>
        <v>1.3799999999999999E-3</v>
      </c>
      <c r="L19" s="98">
        <f t="shared" si="3"/>
        <v>12.155000000000001</v>
      </c>
    </row>
    <row r="20" spans="1:12">
      <c r="A20" s="48" t="s">
        <v>93</v>
      </c>
      <c r="B20" s="49" t="s">
        <v>102</v>
      </c>
      <c r="C20" s="49" t="s">
        <v>223</v>
      </c>
      <c r="D20" s="49" t="s">
        <v>224</v>
      </c>
      <c r="E20" s="99">
        <v>3.8300000000000003E-5</v>
      </c>
      <c r="F20" s="98">
        <v>0</v>
      </c>
      <c r="G20" s="98">
        <f t="shared" ref="G20" si="6">SUM(E20:F20)</f>
        <v>3.8300000000000003E-5</v>
      </c>
      <c r="H20" s="99">
        <v>14900</v>
      </c>
      <c r="I20" s="98">
        <f t="shared" si="0"/>
        <v>4.4045000000000005E-4</v>
      </c>
      <c r="J20" s="98">
        <f t="shared" si="1"/>
        <v>0</v>
      </c>
      <c r="K20" s="98">
        <f t="shared" si="2"/>
        <v>4.4045000000000005E-4</v>
      </c>
      <c r="L20" s="98">
        <f t="shared" si="3"/>
        <v>8.1950000000000003</v>
      </c>
    </row>
    <row r="21" spans="1:12">
      <c r="A21" s="48" t="s">
        <v>92</v>
      </c>
      <c r="B21" s="49" t="s">
        <v>101</v>
      </c>
      <c r="C21" s="49" t="s">
        <v>223</v>
      </c>
      <c r="D21" s="49" t="s">
        <v>224</v>
      </c>
      <c r="E21" s="99">
        <v>3.4200000000000002E-7</v>
      </c>
      <c r="F21" s="98">
        <v>0</v>
      </c>
      <c r="G21" s="98">
        <f t="shared" ref="G21" si="7">SUM(E21:F21)</f>
        <v>3.4200000000000002E-7</v>
      </c>
      <c r="H21" s="99">
        <v>375</v>
      </c>
      <c r="I21" s="98">
        <f t="shared" si="0"/>
        <v>3.9330000000000003E-6</v>
      </c>
      <c r="J21" s="98">
        <f t="shared" si="1"/>
        <v>0</v>
      </c>
      <c r="K21" s="98">
        <f t="shared" si="2"/>
        <v>3.9330000000000003E-6</v>
      </c>
      <c r="L21" s="98">
        <f t="shared" si="3"/>
        <v>0.20625000000000002</v>
      </c>
    </row>
    <row r="22" spans="1:12">
      <c r="A22" s="48" t="s">
        <v>39</v>
      </c>
      <c r="B22" s="49" t="s">
        <v>100</v>
      </c>
      <c r="C22" s="49" t="s">
        <v>223</v>
      </c>
      <c r="D22" s="49" t="s">
        <v>224</v>
      </c>
      <c r="E22" s="98">
        <v>0</v>
      </c>
      <c r="F22" s="98">
        <v>0</v>
      </c>
      <c r="G22" s="98">
        <f t="shared" ref="G22:G23" si="8">SUM(E22:F22)</f>
        <v>0</v>
      </c>
      <c r="H22" s="99">
        <v>38600</v>
      </c>
      <c r="I22" s="98">
        <f t="shared" si="0"/>
        <v>0</v>
      </c>
      <c r="J22" s="98">
        <f t="shared" si="1"/>
        <v>0</v>
      </c>
      <c r="K22" s="98">
        <f t="shared" si="2"/>
        <v>0</v>
      </c>
      <c r="L22" s="98">
        <f t="shared" si="3"/>
        <v>21.23</v>
      </c>
    </row>
    <row r="23" spans="1:12">
      <c r="A23" s="48" t="s">
        <v>107</v>
      </c>
      <c r="B23" s="49" t="s">
        <v>106</v>
      </c>
      <c r="C23" s="49" t="s">
        <v>223</v>
      </c>
      <c r="D23" s="49" t="s">
        <v>224</v>
      </c>
      <c r="E23" s="98">
        <v>2.0699999999999998E-5</v>
      </c>
      <c r="F23" s="98">
        <v>0</v>
      </c>
      <c r="G23" s="98">
        <f t="shared" si="8"/>
        <v>2.0699999999999998E-5</v>
      </c>
      <c r="H23" s="99">
        <v>78700</v>
      </c>
      <c r="I23" s="98">
        <f t="shared" si="0"/>
        <v>2.3804999999999999E-4</v>
      </c>
      <c r="J23" s="98">
        <f t="shared" si="1"/>
        <v>0</v>
      </c>
      <c r="K23" s="98">
        <f t="shared" si="2"/>
        <v>2.3804999999999999E-4</v>
      </c>
      <c r="L23" s="98">
        <f t="shared" si="3"/>
        <v>43.285000000000004</v>
      </c>
    </row>
    <row r="25" spans="1:12">
      <c r="A25" s="287" t="s">
        <v>216</v>
      </c>
      <c r="B25" s="287"/>
      <c r="C25" s="287"/>
      <c r="D25" s="287"/>
      <c r="E25" s="287"/>
      <c r="F25" s="287"/>
      <c r="I25" s="95"/>
      <c r="J25" s="95"/>
      <c r="K25" s="95"/>
    </row>
    <row r="26" spans="1:12">
      <c r="A26" s="290" t="s">
        <v>225</v>
      </c>
      <c r="B26" s="290"/>
      <c r="C26" s="291" t="s">
        <v>226</v>
      </c>
      <c r="D26" s="291" t="s">
        <v>227</v>
      </c>
      <c r="E26" s="91" t="s">
        <v>185</v>
      </c>
      <c r="F26" s="93" t="s">
        <v>186</v>
      </c>
      <c r="I26" s="95"/>
      <c r="J26" s="95"/>
      <c r="K26" s="95"/>
    </row>
    <row r="27" spans="1:12">
      <c r="A27" s="290"/>
      <c r="B27" s="290"/>
      <c r="C27" s="292"/>
      <c r="D27" s="292"/>
      <c r="E27" s="91" t="s">
        <v>214</v>
      </c>
      <c r="F27" s="90" t="s">
        <v>254</v>
      </c>
      <c r="I27" s="95"/>
      <c r="J27" s="95"/>
      <c r="K27" s="95"/>
    </row>
    <row r="28" spans="1:12">
      <c r="A28" s="48" t="s">
        <v>222</v>
      </c>
      <c r="B28" s="49" t="s">
        <v>45</v>
      </c>
      <c r="C28" s="49" t="s">
        <v>223</v>
      </c>
      <c r="D28" s="49" t="s">
        <v>224</v>
      </c>
      <c r="E28" s="98">
        <v>1</v>
      </c>
      <c r="F28" s="98">
        <f>E28*$B$37</f>
        <v>34.958282208588955</v>
      </c>
      <c r="I28" s="95"/>
      <c r="J28" s="95"/>
      <c r="K28" s="95"/>
    </row>
    <row r="29" spans="1:12">
      <c r="A29" s="48" t="s">
        <v>50</v>
      </c>
      <c r="B29" s="49" t="s">
        <v>51</v>
      </c>
      <c r="C29" s="49" t="s">
        <v>223</v>
      </c>
      <c r="D29" s="49" t="s">
        <v>224</v>
      </c>
      <c r="E29" s="98">
        <v>0.32679738562091504</v>
      </c>
      <c r="F29" s="98">
        <f t="shared" ref="F29:F30" si="9">E29*$B$37</f>
        <v>11.424275231565018</v>
      </c>
      <c r="I29" s="95"/>
    </row>
    <row r="30" spans="1:12">
      <c r="A30" s="48" t="s">
        <v>46</v>
      </c>
      <c r="B30" s="49" t="s">
        <v>33</v>
      </c>
      <c r="C30" s="49" t="s">
        <v>223</v>
      </c>
      <c r="D30" s="49" t="s">
        <v>224</v>
      </c>
      <c r="E30" s="98">
        <v>7.1895424836601303E-3</v>
      </c>
      <c r="F30" s="98">
        <f t="shared" si="9"/>
        <v>0.25133405509443035</v>
      </c>
      <c r="I30" s="95"/>
    </row>
    <row r="32" spans="1:12">
      <c r="A32" s="289" t="s">
        <v>209</v>
      </c>
      <c r="B32" s="289"/>
      <c r="C32" s="289"/>
    </row>
    <row r="33" spans="1:4">
      <c r="A33" s="108" t="s">
        <v>210</v>
      </c>
      <c r="B33" s="109">
        <v>11.5</v>
      </c>
      <c r="C33" s="109" t="s">
        <v>211</v>
      </c>
    </row>
    <row r="34" spans="1:4">
      <c r="A34" s="108" t="s">
        <v>212</v>
      </c>
      <c r="B34" s="109">
        <v>2.7</v>
      </c>
      <c r="C34" s="109" t="s">
        <v>211</v>
      </c>
    </row>
    <row r="35" spans="1:4">
      <c r="A35" s="108" t="s">
        <v>311</v>
      </c>
      <c r="B35" s="109">
        <v>5.5000000000000003E-4</v>
      </c>
      <c r="C35" s="109" t="s">
        <v>213</v>
      </c>
    </row>
    <row r="36" spans="1:4">
      <c r="A36" s="108" t="s">
        <v>312</v>
      </c>
      <c r="B36" s="109">
        <v>11.4</v>
      </c>
      <c r="C36" s="109" t="s">
        <v>220</v>
      </c>
      <c r="D36" s="47" t="s">
        <v>219</v>
      </c>
    </row>
    <row r="37" spans="1:4">
      <c r="A37" s="110" t="s">
        <v>164</v>
      </c>
      <c r="B37" s="111">
        <f>B36/(B40/C40)</f>
        <v>34.958282208588955</v>
      </c>
      <c r="C37" s="112" t="s">
        <v>221</v>
      </c>
    </row>
    <row r="39" spans="1:4">
      <c r="B39" s="96" t="s">
        <v>217</v>
      </c>
      <c r="C39" s="96" t="s">
        <v>218</v>
      </c>
    </row>
    <row r="40" spans="1:4">
      <c r="B40" s="96">
        <v>30.97</v>
      </c>
      <c r="C40" s="96">
        <v>94.97</v>
      </c>
    </row>
  </sheetData>
  <mergeCells count="15">
    <mergeCell ref="A4:L4"/>
    <mergeCell ref="I12:L12"/>
    <mergeCell ref="A11:L11"/>
    <mergeCell ref="A25:F25"/>
    <mergeCell ref="A32:C32"/>
    <mergeCell ref="A26:B27"/>
    <mergeCell ref="C26:C27"/>
    <mergeCell ref="D26:D27"/>
    <mergeCell ref="A12:B14"/>
    <mergeCell ref="C12:C14"/>
    <mergeCell ref="D12:D14"/>
    <mergeCell ref="E12:H12"/>
    <mergeCell ref="A5:D6"/>
    <mergeCell ref="H5:L5"/>
    <mergeCell ref="E5:G5"/>
  </mergeCells>
  <hyperlinks>
    <hyperlink ref="A1" location="'0. CONTENIDOS'!A1" display="CONTENIDOS" xr:uid="{45574B7A-0598-B54D-BA05-CE9C61E5F592}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0F5AD8-87F6-144C-AB41-E4940B1D3771}">
  <sheetPr>
    <tabColor theme="7" tint="0.39997558519241921"/>
  </sheetPr>
  <dimension ref="A1:X101"/>
  <sheetViews>
    <sheetView showGridLines="0" topLeftCell="A16" zoomScale="120" zoomScaleNormal="120" workbookViewId="0"/>
  </sheetViews>
  <sheetFormatPr baseColWidth="10" defaultRowHeight="14.5"/>
  <cols>
    <col min="1" max="1" width="51.6328125" bestFit="1" customWidth="1"/>
    <col min="2" max="2" width="7.453125" bestFit="1" customWidth="1"/>
    <col min="3" max="3" width="47.81640625" bestFit="1" customWidth="1"/>
    <col min="4" max="4" width="15.6328125" customWidth="1"/>
    <col min="5" max="5" width="21.81640625" customWidth="1"/>
    <col min="6" max="8" width="18.36328125" customWidth="1"/>
    <col min="9" max="9" width="27" customWidth="1"/>
    <col min="10" max="10" width="29.81640625" customWidth="1"/>
    <col min="11" max="11" width="26.81640625" customWidth="1"/>
    <col min="12" max="13" width="26" customWidth="1"/>
    <col min="14" max="15" width="17.81640625" customWidth="1"/>
    <col min="16" max="16" width="22.36328125" bestFit="1" customWidth="1"/>
    <col min="17" max="19" width="24.81640625" bestFit="1" customWidth="1"/>
    <col min="20" max="20" width="24.453125" customWidth="1"/>
    <col min="21" max="21" width="31.1796875" bestFit="1" customWidth="1"/>
    <col min="22" max="22" width="27.453125" customWidth="1"/>
    <col min="23" max="23" width="26.1796875" customWidth="1"/>
  </cols>
  <sheetData>
    <row r="1" spans="1:24">
      <c r="A1" s="9" t="s">
        <v>17</v>
      </c>
      <c r="B1">
        <v>2</v>
      </c>
      <c r="C1">
        <v>3</v>
      </c>
      <c r="D1">
        <v>4</v>
      </c>
      <c r="E1">
        <v>5</v>
      </c>
      <c r="F1">
        <v>6</v>
      </c>
      <c r="G1">
        <v>7</v>
      </c>
      <c r="H1">
        <v>8</v>
      </c>
      <c r="I1">
        <v>9</v>
      </c>
      <c r="J1">
        <v>10</v>
      </c>
      <c r="K1">
        <v>11</v>
      </c>
      <c r="L1">
        <v>12</v>
      </c>
      <c r="M1">
        <v>13</v>
      </c>
      <c r="N1">
        <v>14</v>
      </c>
      <c r="O1">
        <v>15</v>
      </c>
      <c r="P1">
        <v>16</v>
      </c>
      <c r="Q1">
        <v>17</v>
      </c>
      <c r="R1">
        <v>18</v>
      </c>
      <c r="S1">
        <v>19</v>
      </c>
      <c r="T1">
        <v>20</v>
      </c>
      <c r="U1">
        <v>21</v>
      </c>
      <c r="V1">
        <v>22</v>
      </c>
      <c r="W1">
        <v>23</v>
      </c>
    </row>
    <row r="2" spans="1:24" ht="24" customHeight="1">
      <c r="A2" s="106" t="s">
        <v>437</v>
      </c>
      <c r="B2" s="104"/>
      <c r="C2" s="104"/>
      <c r="D2" s="105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  <c r="V2" s="107"/>
      <c r="W2" s="107"/>
    </row>
    <row r="4" spans="1:24">
      <c r="A4" s="9"/>
      <c r="D4" s="301" t="s">
        <v>184</v>
      </c>
      <c r="E4" s="301"/>
      <c r="F4" s="302" t="s">
        <v>185</v>
      </c>
      <c r="G4" s="302"/>
      <c r="H4" s="302"/>
      <c r="I4" s="302"/>
      <c r="J4" s="302"/>
      <c r="K4" s="302"/>
      <c r="L4" s="302"/>
      <c r="M4" s="302"/>
      <c r="N4" s="303" t="s">
        <v>186</v>
      </c>
      <c r="O4" s="303"/>
      <c r="P4" s="303"/>
      <c r="Q4" s="303"/>
      <c r="R4" s="303"/>
      <c r="S4" s="303"/>
      <c r="T4" s="303"/>
      <c r="U4" s="303"/>
      <c r="V4" s="303"/>
      <c r="W4" s="303"/>
    </row>
    <row r="5" spans="1:24">
      <c r="D5" s="314" t="s">
        <v>313</v>
      </c>
      <c r="E5" s="315"/>
      <c r="F5" s="306" t="s">
        <v>315</v>
      </c>
      <c r="G5" s="307"/>
      <c r="H5" s="308"/>
      <c r="I5" s="316" t="s">
        <v>319</v>
      </c>
      <c r="J5" s="316"/>
      <c r="K5" s="316"/>
      <c r="L5" s="316"/>
      <c r="M5" s="316"/>
      <c r="N5" s="304" t="s">
        <v>330</v>
      </c>
      <c r="O5" s="305"/>
      <c r="P5" s="305"/>
      <c r="Q5" s="305"/>
      <c r="R5" s="305"/>
      <c r="S5" s="313"/>
      <c r="T5" s="304" t="s">
        <v>331</v>
      </c>
      <c r="U5" s="305"/>
      <c r="V5" s="305"/>
      <c r="W5" s="305"/>
    </row>
    <row r="6" spans="1:24" s="12" customFormat="1" ht="58">
      <c r="A6" s="309" t="s">
        <v>435</v>
      </c>
      <c r="B6" s="311" t="s">
        <v>4</v>
      </c>
      <c r="C6" s="311" t="s">
        <v>421</v>
      </c>
      <c r="D6" s="234" t="s">
        <v>422</v>
      </c>
      <c r="E6" s="234" t="s">
        <v>314</v>
      </c>
      <c r="F6" s="235" t="s">
        <v>327</v>
      </c>
      <c r="G6" s="235" t="s">
        <v>328</v>
      </c>
      <c r="H6" s="235" t="s">
        <v>329</v>
      </c>
      <c r="I6" s="236" t="s">
        <v>316</v>
      </c>
      <c r="J6" s="236" t="s">
        <v>317</v>
      </c>
      <c r="K6" s="239" t="s">
        <v>318</v>
      </c>
      <c r="L6" s="236" t="s">
        <v>320</v>
      </c>
      <c r="M6" s="236" t="s">
        <v>321</v>
      </c>
      <c r="N6" s="237" t="s">
        <v>322</v>
      </c>
      <c r="O6" s="237" t="s">
        <v>323</v>
      </c>
      <c r="P6" s="237" t="s">
        <v>324</v>
      </c>
      <c r="Q6" s="237" t="s">
        <v>316</v>
      </c>
      <c r="R6" s="237" t="s">
        <v>317</v>
      </c>
      <c r="S6" s="237" t="s">
        <v>318</v>
      </c>
      <c r="T6" s="237" t="s">
        <v>325</v>
      </c>
      <c r="U6" s="238" t="s">
        <v>326</v>
      </c>
      <c r="V6" s="238" t="s">
        <v>320</v>
      </c>
      <c r="W6" s="238" t="s">
        <v>321</v>
      </c>
    </row>
    <row r="7" spans="1:24">
      <c r="A7" s="310"/>
      <c r="B7" s="312"/>
      <c r="C7" s="312"/>
      <c r="D7" s="256" t="s">
        <v>63</v>
      </c>
      <c r="E7" s="256" t="s">
        <v>63</v>
      </c>
      <c r="F7" s="257" t="s">
        <v>234</v>
      </c>
      <c r="G7" s="257" t="s">
        <v>234</v>
      </c>
      <c r="H7" s="257" t="s">
        <v>234</v>
      </c>
      <c r="I7" s="258" t="s">
        <v>229</v>
      </c>
      <c r="J7" s="258" t="s">
        <v>229</v>
      </c>
      <c r="K7" s="258" t="s">
        <v>229</v>
      </c>
      <c r="L7" s="258" t="s">
        <v>230</v>
      </c>
      <c r="M7" s="258" t="s">
        <v>231</v>
      </c>
      <c r="N7" s="257" t="s">
        <v>232</v>
      </c>
      <c r="O7" s="257" t="s">
        <v>232</v>
      </c>
      <c r="P7" s="257" t="s">
        <v>232</v>
      </c>
      <c r="Q7" s="257" t="s">
        <v>232</v>
      </c>
      <c r="R7" s="257" t="s">
        <v>232</v>
      </c>
      <c r="S7" s="257" t="s">
        <v>232</v>
      </c>
      <c r="T7" s="257" t="s">
        <v>233</v>
      </c>
      <c r="U7" s="257" t="s">
        <v>233</v>
      </c>
      <c r="V7" s="257" t="s">
        <v>233</v>
      </c>
      <c r="W7" s="257" t="s">
        <v>233</v>
      </c>
    </row>
    <row r="8" spans="1:24">
      <c r="A8" s="231" t="s">
        <v>78</v>
      </c>
      <c r="D8" s="188"/>
      <c r="E8" s="188"/>
      <c r="F8" s="188"/>
      <c r="G8" s="188"/>
      <c r="H8" s="188"/>
      <c r="I8" s="188"/>
      <c r="J8" s="188"/>
      <c r="K8" s="188"/>
      <c r="L8" s="188"/>
      <c r="M8" s="188"/>
      <c r="N8" s="188"/>
      <c r="O8" s="188"/>
      <c r="P8" s="188"/>
      <c r="Q8" s="188"/>
      <c r="R8" s="188"/>
      <c r="S8" s="188"/>
      <c r="T8" s="188"/>
      <c r="U8" s="188"/>
      <c r="V8" s="188"/>
      <c r="W8" s="188"/>
      <c r="X8" s="188"/>
    </row>
    <row r="9" spans="1:24">
      <c r="A9" s="232" t="s">
        <v>240</v>
      </c>
      <c r="D9" s="188"/>
      <c r="E9" s="188"/>
      <c r="F9" s="188"/>
      <c r="G9" s="188"/>
      <c r="H9" s="188"/>
      <c r="I9" s="188"/>
      <c r="J9" s="188"/>
      <c r="K9" s="188"/>
      <c r="L9" s="188"/>
      <c r="M9" s="188"/>
      <c r="N9" s="188"/>
      <c r="O9" s="188"/>
      <c r="P9" s="188"/>
      <c r="Q9" s="188"/>
      <c r="R9" s="188"/>
      <c r="S9" s="188"/>
      <c r="T9" s="188"/>
      <c r="U9" s="188"/>
      <c r="V9" s="188"/>
      <c r="W9" s="188"/>
      <c r="X9" s="188"/>
    </row>
    <row r="10" spans="1:24">
      <c r="A10" s="240">
        <f>'7. CADENA DE SUMINISTROS'!A6</f>
        <v>0</v>
      </c>
      <c r="B10" s="241" t="e">
        <f>VLOOKUP(A10,'7. CADENA DE SUMINISTROS'!$A$4:$C$64,3,FALSE)</f>
        <v>#N/A</v>
      </c>
      <c r="C10" s="244"/>
      <c r="D10" s="242"/>
      <c r="E10" s="242"/>
      <c r="F10" s="242"/>
      <c r="G10" s="242"/>
      <c r="H10" s="242"/>
      <c r="I10" s="242"/>
      <c r="J10" s="242"/>
      <c r="K10" s="242"/>
      <c r="L10" s="242"/>
      <c r="M10" s="242"/>
      <c r="N10" s="242"/>
      <c r="O10" s="242"/>
      <c r="P10" s="242"/>
      <c r="Q10" s="242"/>
      <c r="R10" s="242"/>
      <c r="S10" s="242"/>
      <c r="T10" s="242"/>
      <c r="U10" s="242"/>
      <c r="V10" s="242"/>
      <c r="W10" s="242"/>
      <c r="X10" s="188"/>
    </row>
    <row r="11" spans="1:24">
      <c r="A11" s="240">
        <f>'7. CADENA DE SUMINISTROS'!A7</f>
        <v>0</v>
      </c>
      <c r="B11" s="241" t="e">
        <f>VLOOKUP(A11,'7. CADENA DE SUMINISTROS'!$A$4:$C$64,3,FALSE)</f>
        <v>#N/A</v>
      </c>
      <c r="C11" s="244"/>
      <c r="D11" s="242"/>
      <c r="E11" s="242"/>
      <c r="F11" s="242"/>
      <c r="G11" s="242"/>
      <c r="H11" s="242"/>
      <c r="I11" s="242"/>
      <c r="J11" s="242"/>
      <c r="K11" s="242"/>
      <c r="L11" s="242"/>
      <c r="M11" s="242"/>
      <c r="N11" s="242"/>
      <c r="O11" s="242"/>
      <c r="P11" s="242"/>
      <c r="Q11" s="242"/>
      <c r="R11" s="242"/>
      <c r="S11" s="242"/>
      <c r="T11" s="242"/>
      <c r="U11" s="242"/>
      <c r="V11" s="242"/>
      <c r="W11" s="242"/>
      <c r="X11" s="188"/>
    </row>
    <row r="12" spans="1:24">
      <c r="A12" s="240">
        <f>'7. CADENA DE SUMINISTROS'!A8</f>
        <v>0</v>
      </c>
      <c r="B12" s="241" t="e">
        <f>VLOOKUP(A12,'7. CADENA DE SUMINISTROS'!$A$4:$C$64,3,FALSE)</f>
        <v>#N/A</v>
      </c>
      <c r="C12" s="244"/>
      <c r="D12" s="242"/>
      <c r="E12" s="242"/>
      <c r="F12" s="242"/>
      <c r="G12" s="242"/>
      <c r="H12" s="242"/>
      <c r="I12" s="242"/>
      <c r="J12" s="242"/>
      <c r="K12" s="242"/>
      <c r="L12" s="242"/>
      <c r="M12" s="242"/>
      <c r="N12" s="242"/>
      <c r="O12" s="242"/>
      <c r="P12" s="242"/>
      <c r="Q12" s="242"/>
      <c r="R12" s="242"/>
      <c r="S12" s="242"/>
      <c r="T12" s="242"/>
      <c r="U12" s="242"/>
      <c r="V12" s="242"/>
      <c r="W12" s="242"/>
      <c r="X12" s="188"/>
    </row>
    <row r="13" spans="1:24">
      <c r="A13" s="240">
        <f>'7. CADENA DE SUMINISTROS'!A9</f>
        <v>0</v>
      </c>
      <c r="B13" s="241" t="e">
        <f>VLOOKUP(A13,'7. CADENA DE SUMINISTROS'!$A$4:$C$64,3,FALSE)</f>
        <v>#N/A</v>
      </c>
      <c r="C13" s="244"/>
      <c r="D13" s="242"/>
      <c r="E13" s="242"/>
      <c r="F13" s="242"/>
      <c r="G13" s="242"/>
      <c r="H13" s="242"/>
      <c r="I13" s="242"/>
      <c r="J13" s="242"/>
      <c r="K13" s="242"/>
      <c r="L13" s="242"/>
      <c r="M13" s="242"/>
      <c r="N13" s="242"/>
      <c r="O13" s="242"/>
      <c r="P13" s="242"/>
      <c r="Q13" s="242"/>
      <c r="R13" s="242"/>
      <c r="S13" s="242"/>
      <c r="T13" s="242"/>
      <c r="U13" s="242"/>
      <c r="V13" s="242"/>
      <c r="W13" s="242"/>
      <c r="X13" s="188"/>
    </row>
    <row r="14" spans="1:24">
      <c r="A14" s="240">
        <f>'7. CADENA DE SUMINISTROS'!A10</f>
        <v>0</v>
      </c>
      <c r="B14" s="241" t="e">
        <f>VLOOKUP(A14,'7. CADENA DE SUMINISTROS'!$A$4:$C$64,3,FALSE)</f>
        <v>#N/A</v>
      </c>
      <c r="C14" s="244"/>
      <c r="D14" s="242"/>
      <c r="E14" s="242"/>
      <c r="F14" s="242"/>
      <c r="G14" s="242"/>
      <c r="H14" s="242"/>
      <c r="I14" s="242"/>
      <c r="J14" s="242"/>
      <c r="K14" s="242"/>
      <c r="L14" s="242"/>
      <c r="M14" s="242"/>
      <c r="N14" s="242"/>
      <c r="O14" s="242"/>
      <c r="P14" s="242"/>
      <c r="Q14" s="242"/>
      <c r="R14" s="242"/>
      <c r="S14" s="242"/>
      <c r="T14" s="242"/>
      <c r="U14" s="242"/>
      <c r="V14" s="242"/>
      <c r="W14" s="242"/>
      <c r="X14" s="188"/>
    </row>
    <row r="15" spans="1:24">
      <c r="A15" s="240">
        <f>'7. CADENA DE SUMINISTROS'!A11</f>
        <v>0</v>
      </c>
      <c r="B15" s="241" t="e">
        <f>VLOOKUP(A15,'7. CADENA DE SUMINISTROS'!$A$4:$C$64,3,FALSE)</f>
        <v>#N/A</v>
      </c>
      <c r="C15" s="244"/>
      <c r="D15" s="242"/>
      <c r="E15" s="242"/>
      <c r="F15" s="242"/>
      <c r="G15" s="242"/>
      <c r="H15" s="242"/>
      <c r="I15" s="242"/>
      <c r="J15" s="242"/>
      <c r="K15" s="242"/>
      <c r="L15" s="242"/>
      <c r="M15" s="242"/>
      <c r="N15" s="242"/>
      <c r="O15" s="242"/>
      <c r="P15" s="242"/>
      <c r="Q15" s="242"/>
      <c r="R15" s="242"/>
      <c r="S15" s="242"/>
      <c r="T15" s="242"/>
      <c r="U15" s="242"/>
      <c r="V15" s="242"/>
      <c r="W15" s="242"/>
      <c r="X15" s="188"/>
    </row>
    <row r="16" spans="1:24">
      <c r="A16" s="240">
        <f>'7. CADENA DE SUMINISTROS'!A12</f>
        <v>0</v>
      </c>
      <c r="B16" s="241" t="e">
        <f>VLOOKUP(A16,'7. CADENA DE SUMINISTROS'!$A$4:$C$64,3,FALSE)</f>
        <v>#N/A</v>
      </c>
      <c r="C16" s="244"/>
      <c r="D16" s="242"/>
      <c r="E16" s="242"/>
      <c r="F16" s="242"/>
      <c r="G16" s="242"/>
      <c r="H16" s="242"/>
      <c r="I16" s="242"/>
      <c r="J16" s="242"/>
      <c r="K16" s="242"/>
      <c r="L16" s="242"/>
      <c r="M16" s="242"/>
      <c r="N16" s="242"/>
      <c r="O16" s="242"/>
      <c r="P16" s="242"/>
      <c r="Q16" s="242"/>
      <c r="R16" s="242"/>
      <c r="S16" s="242"/>
      <c r="T16" s="242"/>
      <c r="U16" s="242"/>
      <c r="V16" s="242"/>
      <c r="W16" s="242"/>
      <c r="X16" s="188"/>
    </row>
    <row r="17" spans="1:24">
      <c r="A17" s="240">
        <f>'7. CADENA DE SUMINISTROS'!A13</f>
        <v>0</v>
      </c>
      <c r="B17" s="241" t="e">
        <f>VLOOKUP(A17,'7. CADENA DE SUMINISTROS'!$A$4:$C$64,3,FALSE)</f>
        <v>#N/A</v>
      </c>
      <c r="C17" s="244"/>
      <c r="D17" s="242"/>
      <c r="E17" s="242"/>
      <c r="F17" s="242"/>
      <c r="G17" s="242"/>
      <c r="H17" s="242"/>
      <c r="I17" s="242"/>
      <c r="J17" s="242"/>
      <c r="K17" s="242"/>
      <c r="L17" s="242"/>
      <c r="M17" s="242"/>
      <c r="N17" s="242"/>
      <c r="O17" s="242"/>
      <c r="P17" s="242"/>
      <c r="Q17" s="242"/>
      <c r="R17" s="242"/>
      <c r="S17" s="242"/>
      <c r="T17" s="242"/>
      <c r="U17" s="242"/>
      <c r="V17" s="242"/>
      <c r="W17" s="242"/>
      <c r="X17" s="188"/>
    </row>
    <row r="18" spans="1:24">
      <c r="A18" s="240">
        <f>'7. CADENA DE SUMINISTROS'!A14</f>
        <v>0</v>
      </c>
      <c r="B18" s="241" t="e">
        <f>VLOOKUP(A18,'7. CADENA DE SUMINISTROS'!$A$4:$C$64,3,FALSE)</f>
        <v>#N/A</v>
      </c>
      <c r="C18" s="244"/>
      <c r="D18" s="242"/>
      <c r="E18" s="242"/>
      <c r="F18" s="242"/>
      <c r="G18" s="242"/>
      <c r="H18" s="242"/>
      <c r="I18" s="242"/>
      <c r="J18" s="242"/>
      <c r="K18" s="242"/>
      <c r="L18" s="242"/>
      <c r="M18" s="242"/>
      <c r="N18" s="242"/>
      <c r="O18" s="242"/>
      <c r="P18" s="242"/>
      <c r="Q18" s="242"/>
      <c r="R18" s="242"/>
      <c r="S18" s="242"/>
      <c r="T18" s="242"/>
      <c r="U18" s="242"/>
      <c r="V18" s="242"/>
      <c r="W18" s="242"/>
      <c r="X18" s="188"/>
    </row>
    <row r="19" spans="1:24">
      <c r="A19" s="240">
        <f>'7. CADENA DE SUMINISTROS'!A15</f>
        <v>0</v>
      </c>
      <c r="B19" s="241" t="e">
        <f>VLOOKUP(A19,'7. CADENA DE SUMINISTROS'!$A$4:$C$64,3,FALSE)</f>
        <v>#N/A</v>
      </c>
      <c r="C19" s="244"/>
      <c r="D19" s="242"/>
      <c r="E19" s="242"/>
      <c r="F19" s="242"/>
      <c r="G19" s="242"/>
      <c r="H19" s="242"/>
      <c r="I19" s="242"/>
      <c r="J19" s="242"/>
      <c r="K19" s="242"/>
      <c r="L19" s="242"/>
      <c r="M19" s="242"/>
      <c r="N19" s="242"/>
      <c r="O19" s="242"/>
      <c r="P19" s="242"/>
      <c r="Q19" s="242"/>
      <c r="R19" s="242"/>
      <c r="S19" s="242"/>
      <c r="T19" s="242"/>
      <c r="U19" s="242"/>
      <c r="V19" s="242"/>
      <c r="W19" s="242"/>
      <c r="X19" s="188"/>
    </row>
    <row r="20" spans="1:24">
      <c r="A20" s="285" t="s">
        <v>18</v>
      </c>
    </row>
    <row r="21" spans="1:24">
      <c r="A21" s="232" t="s">
        <v>241</v>
      </c>
      <c r="D21" s="188"/>
      <c r="E21" s="188"/>
      <c r="F21" s="188"/>
      <c r="G21" s="188"/>
      <c r="H21" s="188"/>
      <c r="I21" s="188"/>
      <c r="J21" s="188"/>
      <c r="K21" s="188"/>
      <c r="L21" s="188"/>
      <c r="M21" s="188"/>
      <c r="N21" s="188"/>
      <c r="O21" s="188"/>
      <c r="P21" s="188"/>
      <c r="Q21" s="188"/>
      <c r="R21" s="188"/>
      <c r="S21" s="188"/>
      <c r="T21" s="188"/>
      <c r="U21" s="188"/>
      <c r="V21" s="188"/>
      <c r="W21" s="188"/>
      <c r="X21" s="188"/>
    </row>
    <row r="22" spans="1:24">
      <c r="A22" s="240">
        <f>'7. CADENA DE SUMINISTROS'!A21</f>
        <v>0</v>
      </c>
      <c r="B22" s="241" t="e">
        <f>VLOOKUP(A22,'7. CADENA DE SUMINISTROS'!$A$4:$C$64,3,FALSE)</f>
        <v>#N/A</v>
      </c>
      <c r="C22" s="244"/>
      <c r="D22" s="242"/>
      <c r="E22" s="242"/>
      <c r="F22" s="242"/>
      <c r="G22" s="242"/>
      <c r="H22" s="242"/>
      <c r="I22" s="242"/>
      <c r="J22" s="242"/>
      <c r="K22" s="242"/>
      <c r="L22" s="242"/>
      <c r="M22" s="242"/>
      <c r="N22" s="242"/>
      <c r="O22" s="242"/>
      <c r="P22" s="242"/>
      <c r="Q22" s="242"/>
      <c r="R22" s="242"/>
      <c r="S22" s="242"/>
      <c r="T22" s="242"/>
      <c r="U22" s="242"/>
      <c r="V22" s="242"/>
      <c r="W22" s="242"/>
      <c r="X22" s="188"/>
    </row>
    <row r="23" spans="1:24">
      <c r="A23" s="240">
        <f>'7. CADENA DE SUMINISTROS'!A22</f>
        <v>0</v>
      </c>
      <c r="B23" s="241" t="e">
        <f>VLOOKUP(A23,'7. CADENA DE SUMINISTROS'!$A$4:$C$64,3,FALSE)</f>
        <v>#N/A</v>
      </c>
      <c r="C23" s="244"/>
      <c r="D23" s="242"/>
      <c r="E23" s="242"/>
      <c r="F23" s="242"/>
      <c r="G23" s="242"/>
      <c r="H23" s="242"/>
      <c r="I23" s="242"/>
      <c r="J23" s="242"/>
      <c r="K23" s="242"/>
      <c r="L23" s="242"/>
      <c r="M23" s="242"/>
      <c r="N23" s="242"/>
      <c r="O23" s="242"/>
      <c r="P23" s="242"/>
      <c r="Q23" s="242"/>
      <c r="R23" s="242"/>
      <c r="S23" s="242"/>
      <c r="T23" s="242"/>
      <c r="U23" s="242"/>
      <c r="V23" s="242"/>
      <c r="W23" s="242"/>
      <c r="X23" s="188"/>
    </row>
    <row r="24" spans="1:24">
      <c r="A24" s="240">
        <f>'7. CADENA DE SUMINISTROS'!A23</f>
        <v>0</v>
      </c>
      <c r="B24" s="241" t="e">
        <f>VLOOKUP(A24,'7. CADENA DE SUMINISTROS'!$A$4:$C$64,3,FALSE)</f>
        <v>#N/A</v>
      </c>
      <c r="C24" s="244"/>
      <c r="D24" s="242"/>
      <c r="E24" s="242"/>
      <c r="F24" s="242"/>
      <c r="G24" s="242"/>
      <c r="H24" s="242"/>
      <c r="I24" s="242"/>
      <c r="J24" s="242"/>
      <c r="K24" s="242"/>
      <c r="L24" s="242"/>
      <c r="M24" s="242"/>
      <c r="N24" s="242"/>
      <c r="O24" s="242"/>
      <c r="P24" s="242"/>
      <c r="Q24" s="242"/>
      <c r="R24" s="242"/>
      <c r="S24" s="242"/>
      <c r="T24" s="242"/>
      <c r="U24" s="242"/>
      <c r="V24" s="242"/>
      <c r="W24" s="242"/>
      <c r="X24" s="188"/>
    </row>
    <row r="25" spans="1:24">
      <c r="A25" s="240">
        <f>'7. CADENA DE SUMINISTROS'!A24</f>
        <v>0</v>
      </c>
      <c r="B25" s="241" t="e">
        <f>VLOOKUP(A25,'7. CADENA DE SUMINISTROS'!$A$4:$C$64,3,FALSE)</f>
        <v>#N/A</v>
      </c>
      <c r="C25" s="244"/>
      <c r="D25" s="242"/>
      <c r="E25" s="242"/>
      <c r="F25" s="242"/>
      <c r="G25" s="242"/>
      <c r="H25" s="242"/>
      <c r="I25" s="242"/>
      <c r="J25" s="242"/>
      <c r="K25" s="242"/>
      <c r="L25" s="242"/>
      <c r="M25" s="242"/>
      <c r="N25" s="242"/>
      <c r="O25" s="242"/>
      <c r="P25" s="242"/>
      <c r="Q25" s="242"/>
      <c r="R25" s="242"/>
      <c r="S25" s="242"/>
      <c r="T25" s="242"/>
      <c r="U25" s="242"/>
      <c r="V25" s="242"/>
      <c r="W25" s="242"/>
      <c r="X25" s="188"/>
    </row>
    <row r="26" spans="1:24">
      <c r="A26" s="240">
        <f>'7. CADENA DE SUMINISTROS'!A25</f>
        <v>0</v>
      </c>
      <c r="B26" s="241" t="e">
        <f>VLOOKUP(A26,'7. CADENA DE SUMINISTROS'!$A$4:$C$64,3,FALSE)</f>
        <v>#N/A</v>
      </c>
      <c r="C26" s="244"/>
      <c r="D26" s="242"/>
      <c r="E26" s="242"/>
      <c r="F26" s="242"/>
      <c r="G26" s="242"/>
      <c r="H26" s="242"/>
      <c r="I26" s="242"/>
      <c r="J26" s="242"/>
      <c r="K26" s="242"/>
      <c r="L26" s="242"/>
      <c r="M26" s="242"/>
      <c r="N26" s="242"/>
      <c r="O26" s="242"/>
      <c r="P26" s="242"/>
      <c r="Q26" s="242"/>
      <c r="R26" s="242"/>
      <c r="S26" s="242"/>
      <c r="T26" s="242"/>
      <c r="U26" s="242"/>
      <c r="V26" s="242"/>
      <c r="W26" s="242"/>
      <c r="X26" s="188"/>
    </row>
    <row r="27" spans="1:24">
      <c r="A27" s="240">
        <f>'7. CADENA DE SUMINISTROS'!A26</f>
        <v>0</v>
      </c>
      <c r="B27" s="241" t="e">
        <f>VLOOKUP(A27,'7. CADENA DE SUMINISTROS'!$A$4:$C$64,3,FALSE)</f>
        <v>#N/A</v>
      </c>
      <c r="C27" s="244"/>
      <c r="D27" s="242"/>
      <c r="E27" s="242"/>
      <c r="F27" s="242"/>
      <c r="G27" s="242"/>
      <c r="H27" s="242"/>
      <c r="I27" s="242"/>
      <c r="J27" s="242"/>
      <c r="K27" s="242"/>
      <c r="L27" s="242"/>
      <c r="M27" s="242"/>
      <c r="N27" s="242"/>
      <c r="O27" s="242"/>
      <c r="P27" s="242"/>
      <c r="Q27" s="242"/>
      <c r="R27" s="242"/>
      <c r="S27" s="242"/>
      <c r="T27" s="242"/>
      <c r="U27" s="242"/>
      <c r="V27" s="242"/>
      <c r="W27" s="242"/>
      <c r="X27" s="188"/>
    </row>
    <row r="28" spans="1:24">
      <c r="A28" s="240">
        <f>'7. CADENA DE SUMINISTROS'!A27</f>
        <v>0</v>
      </c>
      <c r="B28" s="241" t="e">
        <f>VLOOKUP(A28,'7. CADENA DE SUMINISTROS'!$A$4:$C$64,3,FALSE)</f>
        <v>#N/A</v>
      </c>
      <c r="C28" s="244"/>
      <c r="D28" s="242"/>
      <c r="E28" s="242"/>
      <c r="F28" s="242"/>
      <c r="G28" s="242"/>
      <c r="H28" s="242"/>
      <c r="I28" s="242"/>
      <c r="J28" s="242"/>
      <c r="K28" s="242"/>
      <c r="L28" s="242"/>
      <c r="M28" s="242"/>
      <c r="N28" s="242"/>
      <c r="O28" s="242"/>
      <c r="P28" s="242"/>
      <c r="Q28" s="242"/>
      <c r="R28" s="242"/>
      <c r="S28" s="242"/>
      <c r="T28" s="242"/>
      <c r="U28" s="242"/>
      <c r="V28" s="242"/>
      <c r="W28" s="242"/>
      <c r="X28" s="188"/>
    </row>
    <row r="29" spans="1:24">
      <c r="A29" s="240">
        <f>'7. CADENA DE SUMINISTROS'!A28</f>
        <v>0</v>
      </c>
      <c r="B29" s="241" t="e">
        <f>VLOOKUP(A29,'7. CADENA DE SUMINISTROS'!$A$4:$C$64,3,FALSE)</f>
        <v>#N/A</v>
      </c>
      <c r="C29" s="244"/>
      <c r="D29" s="242"/>
      <c r="E29" s="242"/>
      <c r="F29" s="242"/>
      <c r="G29" s="242"/>
      <c r="H29" s="242"/>
      <c r="I29" s="242"/>
      <c r="J29" s="242"/>
      <c r="K29" s="242"/>
      <c r="L29" s="242"/>
      <c r="M29" s="242"/>
      <c r="N29" s="242"/>
      <c r="O29" s="242"/>
      <c r="P29" s="242"/>
      <c r="Q29" s="242"/>
      <c r="R29" s="242"/>
      <c r="S29" s="242"/>
      <c r="T29" s="242"/>
      <c r="U29" s="242"/>
      <c r="V29" s="242"/>
      <c r="W29" s="242"/>
      <c r="X29" s="188"/>
    </row>
    <row r="30" spans="1:24">
      <c r="A30" s="240">
        <f>'7. CADENA DE SUMINISTROS'!A29</f>
        <v>0</v>
      </c>
      <c r="B30" s="241" t="e">
        <f>VLOOKUP(A30,'7. CADENA DE SUMINISTROS'!$A$4:$C$64,3,FALSE)</f>
        <v>#N/A</v>
      </c>
      <c r="C30" s="244"/>
      <c r="D30" s="242"/>
      <c r="E30" s="242"/>
      <c r="F30" s="242"/>
      <c r="G30" s="242"/>
      <c r="H30" s="242"/>
      <c r="I30" s="242"/>
      <c r="J30" s="242"/>
      <c r="K30" s="242"/>
      <c r="L30" s="242"/>
      <c r="M30" s="242"/>
      <c r="N30" s="242"/>
      <c r="O30" s="242"/>
      <c r="P30" s="242"/>
      <c r="Q30" s="242"/>
      <c r="R30" s="242"/>
      <c r="S30" s="242"/>
      <c r="T30" s="242"/>
      <c r="U30" s="242"/>
      <c r="V30" s="242"/>
      <c r="W30" s="242"/>
      <c r="X30" s="188"/>
    </row>
    <row r="31" spans="1:24">
      <c r="A31" s="240">
        <f>'7. CADENA DE SUMINISTROS'!A30</f>
        <v>0</v>
      </c>
      <c r="B31" s="241" t="e">
        <f>VLOOKUP(A31,'7. CADENA DE SUMINISTROS'!$A$4:$C$64,3,FALSE)</f>
        <v>#N/A</v>
      </c>
      <c r="C31" s="244"/>
      <c r="D31" s="242"/>
      <c r="E31" s="242"/>
      <c r="F31" s="242"/>
      <c r="G31" s="242"/>
      <c r="H31" s="242"/>
      <c r="I31" s="242"/>
      <c r="J31" s="242"/>
      <c r="K31" s="242"/>
      <c r="L31" s="242"/>
      <c r="M31" s="242"/>
      <c r="N31" s="242"/>
      <c r="O31" s="242"/>
      <c r="P31" s="242"/>
      <c r="Q31" s="242"/>
      <c r="R31" s="242"/>
      <c r="S31" s="242"/>
      <c r="T31" s="242"/>
      <c r="U31" s="242"/>
      <c r="V31" s="242"/>
      <c r="W31" s="242"/>
      <c r="X31" s="188"/>
    </row>
    <row r="32" spans="1:24">
      <c r="A32" s="285" t="s">
        <v>18</v>
      </c>
    </row>
    <row r="33" spans="1:24">
      <c r="A33" s="232" t="s">
        <v>243</v>
      </c>
      <c r="D33" s="188"/>
      <c r="E33" s="188"/>
      <c r="F33" s="188"/>
      <c r="G33" s="188"/>
      <c r="H33" s="188"/>
      <c r="I33" s="188"/>
      <c r="J33" s="188"/>
      <c r="K33" s="188"/>
      <c r="L33" s="188"/>
      <c r="M33" s="188"/>
      <c r="N33" s="188"/>
      <c r="O33" s="188"/>
      <c r="P33" s="188"/>
      <c r="Q33" s="188"/>
      <c r="R33" s="188"/>
      <c r="S33" s="188"/>
      <c r="T33" s="188"/>
      <c r="U33" s="188"/>
      <c r="V33" s="188"/>
      <c r="W33" s="188"/>
      <c r="X33" s="188"/>
    </row>
    <row r="34" spans="1:24">
      <c r="A34" s="240">
        <f>'7. CADENA DE SUMINISTROS'!A36</f>
        <v>0</v>
      </c>
      <c r="B34" s="241" t="e">
        <f>VLOOKUP(A34,'7. CADENA DE SUMINISTROS'!$A$4:$C$64,3,FALSE)</f>
        <v>#N/A</v>
      </c>
      <c r="C34" s="244"/>
      <c r="D34" s="242"/>
      <c r="E34" s="242"/>
      <c r="F34" s="242"/>
      <c r="G34" s="242"/>
      <c r="H34" s="242"/>
      <c r="I34" s="242"/>
      <c r="J34" s="242"/>
      <c r="K34" s="242"/>
      <c r="L34" s="242"/>
      <c r="M34" s="242"/>
      <c r="N34" s="242"/>
      <c r="O34" s="242"/>
      <c r="P34" s="242"/>
      <c r="Q34" s="242"/>
      <c r="R34" s="242"/>
      <c r="S34" s="242"/>
      <c r="T34" s="242"/>
      <c r="U34" s="242"/>
      <c r="V34" s="242"/>
      <c r="W34" s="242"/>
      <c r="X34" s="188"/>
    </row>
    <row r="35" spans="1:24">
      <c r="A35" s="240">
        <f>'7. CADENA DE SUMINISTROS'!A37</f>
        <v>0</v>
      </c>
      <c r="B35" s="241" t="e">
        <f>VLOOKUP(A35,'7. CADENA DE SUMINISTROS'!$A$4:$C$64,3,FALSE)</f>
        <v>#N/A</v>
      </c>
      <c r="C35" s="244"/>
      <c r="D35" s="242"/>
      <c r="E35" s="242"/>
      <c r="F35" s="242"/>
      <c r="G35" s="242"/>
      <c r="H35" s="242"/>
      <c r="I35" s="242"/>
      <c r="J35" s="242"/>
      <c r="K35" s="242"/>
      <c r="L35" s="242"/>
      <c r="M35" s="242"/>
      <c r="N35" s="242"/>
      <c r="O35" s="242"/>
      <c r="P35" s="242"/>
      <c r="Q35" s="242"/>
      <c r="R35" s="242"/>
      <c r="S35" s="242"/>
      <c r="T35" s="242"/>
      <c r="U35" s="242"/>
      <c r="V35" s="242"/>
      <c r="W35" s="242"/>
      <c r="X35" s="188"/>
    </row>
    <row r="36" spans="1:24">
      <c r="A36" s="240">
        <f>'7. CADENA DE SUMINISTROS'!A38</f>
        <v>0</v>
      </c>
      <c r="B36" s="241" t="e">
        <f>VLOOKUP(A36,'7. CADENA DE SUMINISTROS'!$A$4:$C$64,3,FALSE)</f>
        <v>#N/A</v>
      </c>
      <c r="C36" s="244"/>
      <c r="D36" s="242"/>
      <c r="E36" s="242"/>
      <c r="F36" s="242"/>
      <c r="G36" s="242"/>
      <c r="H36" s="242"/>
      <c r="I36" s="242"/>
      <c r="J36" s="242"/>
      <c r="K36" s="242"/>
      <c r="L36" s="242"/>
      <c r="M36" s="242"/>
      <c r="N36" s="242"/>
      <c r="O36" s="242"/>
      <c r="P36" s="242"/>
      <c r="Q36" s="242"/>
      <c r="R36" s="242"/>
      <c r="S36" s="242"/>
      <c r="T36" s="242"/>
      <c r="U36" s="242"/>
      <c r="V36" s="242"/>
      <c r="W36" s="242"/>
      <c r="X36" s="188"/>
    </row>
    <row r="37" spans="1:24">
      <c r="A37" s="240">
        <f>'7. CADENA DE SUMINISTROS'!A39</f>
        <v>0</v>
      </c>
      <c r="B37" s="241" t="e">
        <f>VLOOKUP(A37,'7. CADENA DE SUMINISTROS'!$A$4:$C$64,3,FALSE)</f>
        <v>#N/A</v>
      </c>
      <c r="C37" s="244"/>
      <c r="D37" s="242"/>
      <c r="E37" s="242"/>
      <c r="F37" s="242"/>
      <c r="G37" s="242"/>
      <c r="H37" s="242"/>
      <c r="I37" s="242"/>
      <c r="J37" s="242"/>
      <c r="K37" s="242"/>
      <c r="L37" s="242"/>
      <c r="M37" s="242"/>
      <c r="N37" s="242"/>
      <c r="O37" s="242"/>
      <c r="P37" s="242"/>
      <c r="Q37" s="242"/>
      <c r="R37" s="242"/>
      <c r="S37" s="242"/>
      <c r="T37" s="242"/>
      <c r="U37" s="242"/>
      <c r="V37" s="242"/>
      <c r="W37" s="242"/>
      <c r="X37" s="188"/>
    </row>
    <row r="38" spans="1:24">
      <c r="A38" s="240">
        <f>'7. CADENA DE SUMINISTROS'!A40</f>
        <v>0</v>
      </c>
      <c r="B38" s="241" t="e">
        <f>VLOOKUP(A38,'7. CADENA DE SUMINISTROS'!$A$4:$C$64,3,FALSE)</f>
        <v>#N/A</v>
      </c>
      <c r="C38" s="244"/>
      <c r="D38" s="242"/>
      <c r="E38" s="242"/>
      <c r="F38" s="242"/>
      <c r="G38" s="242"/>
      <c r="H38" s="242"/>
      <c r="I38" s="242"/>
      <c r="J38" s="242"/>
      <c r="K38" s="242"/>
      <c r="L38" s="242"/>
      <c r="M38" s="242"/>
      <c r="N38" s="242"/>
      <c r="O38" s="242"/>
      <c r="P38" s="242"/>
      <c r="Q38" s="242"/>
      <c r="R38" s="242"/>
      <c r="S38" s="242"/>
      <c r="T38" s="242"/>
      <c r="U38" s="242"/>
      <c r="V38" s="242"/>
      <c r="W38" s="242"/>
      <c r="X38" s="188"/>
    </row>
    <row r="39" spans="1:24">
      <c r="A39" s="240">
        <f>'7. CADENA DE SUMINISTROS'!A41</f>
        <v>0</v>
      </c>
      <c r="B39" s="241" t="e">
        <f>VLOOKUP(A39,'7. CADENA DE SUMINISTROS'!$A$4:$C$64,3,FALSE)</f>
        <v>#N/A</v>
      </c>
      <c r="C39" s="244"/>
      <c r="D39" s="242"/>
      <c r="E39" s="242"/>
      <c r="F39" s="242"/>
      <c r="G39" s="242"/>
      <c r="H39" s="242"/>
      <c r="I39" s="242"/>
      <c r="J39" s="242"/>
      <c r="K39" s="242"/>
      <c r="L39" s="242"/>
      <c r="M39" s="242"/>
      <c r="N39" s="242"/>
      <c r="O39" s="242"/>
      <c r="P39" s="242"/>
      <c r="Q39" s="242"/>
      <c r="R39" s="242"/>
      <c r="S39" s="242"/>
      <c r="T39" s="242"/>
      <c r="U39" s="242"/>
      <c r="V39" s="242"/>
      <c r="W39" s="242"/>
      <c r="X39" s="188"/>
    </row>
    <row r="40" spans="1:24">
      <c r="A40" s="240">
        <f>'7. CADENA DE SUMINISTROS'!A42</f>
        <v>0</v>
      </c>
      <c r="B40" s="241" t="e">
        <f>VLOOKUP(A40,'7. CADENA DE SUMINISTROS'!$A$4:$C$64,3,FALSE)</f>
        <v>#N/A</v>
      </c>
      <c r="C40" s="244"/>
      <c r="D40" s="242"/>
      <c r="E40" s="242"/>
      <c r="F40" s="242"/>
      <c r="G40" s="242"/>
      <c r="H40" s="242"/>
      <c r="I40" s="242"/>
      <c r="J40" s="242"/>
      <c r="K40" s="242"/>
      <c r="L40" s="242"/>
      <c r="M40" s="242"/>
      <c r="N40" s="242"/>
      <c r="O40" s="242"/>
      <c r="P40" s="242"/>
      <c r="Q40" s="242"/>
      <c r="R40" s="242"/>
      <c r="S40" s="242"/>
      <c r="T40" s="242"/>
      <c r="U40" s="242"/>
      <c r="V40" s="242"/>
      <c r="W40" s="242"/>
      <c r="X40" s="188"/>
    </row>
    <row r="41" spans="1:24">
      <c r="A41" s="240">
        <f>'7. CADENA DE SUMINISTROS'!A43</f>
        <v>0</v>
      </c>
      <c r="B41" s="241" t="e">
        <f>VLOOKUP(A41,'7. CADENA DE SUMINISTROS'!$A$4:$C$64,3,FALSE)</f>
        <v>#N/A</v>
      </c>
      <c r="C41" s="244"/>
      <c r="D41" s="242"/>
      <c r="E41" s="242"/>
      <c r="F41" s="242"/>
      <c r="G41" s="242"/>
      <c r="H41" s="242"/>
      <c r="I41" s="242"/>
      <c r="J41" s="242"/>
      <c r="K41" s="242"/>
      <c r="L41" s="242"/>
      <c r="M41" s="242"/>
      <c r="N41" s="242"/>
      <c r="O41" s="242"/>
      <c r="P41" s="242"/>
      <c r="Q41" s="242"/>
      <c r="R41" s="242"/>
      <c r="S41" s="242"/>
      <c r="T41" s="242"/>
      <c r="U41" s="242"/>
      <c r="V41" s="242"/>
      <c r="W41" s="242"/>
      <c r="X41" s="188"/>
    </row>
    <row r="42" spans="1:24">
      <c r="A42" s="240">
        <f>'7. CADENA DE SUMINISTROS'!A44</f>
        <v>0</v>
      </c>
      <c r="B42" s="241" t="e">
        <f>VLOOKUP(A42,'7. CADENA DE SUMINISTROS'!$A$4:$C$64,3,FALSE)</f>
        <v>#N/A</v>
      </c>
      <c r="C42" s="244"/>
      <c r="D42" s="242"/>
      <c r="E42" s="242"/>
      <c r="F42" s="242"/>
      <c r="G42" s="242"/>
      <c r="H42" s="242"/>
      <c r="I42" s="242"/>
      <c r="J42" s="242"/>
      <c r="K42" s="242"/>
      <c r="L42" s="242"/>
      <c r="M42" s="242"/>
      <c r="N42" s="242"/>
      <c r="O42" s="242"/>
      <c r="P42" s="242"/>
      <c r="Q42" s="242"/>
      <c r="R42" s="242"/>
      <c r="S42" s="242"/>
      <c r="T42" s="242"/>
      <c r="U42" s="242"/>
      <c r="V42" s="242"/>
      <c r="W42" s="242"/>
      <c r="X42" s="188"/>
    </row>
    <row r="43" spans="1:24">
      <c r="A43" s="240">
        <f>'7. CADENA DE SUMINISTROS'!A45</f>
        <v>0</v>
      </c>
      <c r="B43" s="241" t="e">
        <f>VLOOKUP(A43,'7. CADENA DE SUMINISTROS'!$A$4:$C$64,3,FALSE)</f>
        <v>#N/A</v>
      </c>
      <c r="C43" s="244"/>
      <c r="D43" s="242"/>
      <c r="E43" s="242"/>
      <c r="F43" s="242"/>
      <c r="G43" s="242"/>
      <c r="H43" s="242"/>
      <c r="I43" s="242"/>
      <c r="J43" s="242"/>
      <c r="K43" s="242"/>
      <c r="L43" s="242"/>
      <c r="M43" s="242"/>
      <c r="N43" s="242"/>
      <c r="O43" s="242"/>
      <c r="P43" s="242"/>
      <c r="Q43" s="242"/>
      <c r="R43" s="242"/>
      <c r="S43" s="242"/>
      <c r="T43" s="242"/>
      <c r="U43" s="242"/>
      <c r="V43" s="242"/>
      <c r="W43" s="242"/>
      <c r="X43" s="188"/>
    </row>
    <row r="44" spans="1:24">
      <c r="A44" s="285" t="s">
        <v>18</v>
      </c>
    </row>
    <row r="45" spans="1:24">
      <c r="A45" s="232" t="s">
        <v>282</v>
      </c>
      <c r="B45" s="84"/>
      <c r="C45" s="84"/>
      <c r="D45" s="200"/>
      <c r="E45" s="200"/>
      <c r="F45" s="200"/>
      <c r="G45" s="200"/>
      <c r="H45" s="200"/>
      <c r="I45" s="200"/>
      <c r="J45" s="200"/>
      <c r="K45" s="200"/>
      <c r="L45" s="200"/>
      <c r="M45" s="200"/>
      <c r="N45" s="200"/>
      <c r="O45" s="200"/>
      <c r="P45" s="200"/>
      <c r="Q45" s="200"/>
      <c r="R45" s="200"/>
      <c r="S45" s="200"/>
      <c r="T45" s="200"/>
      <c r="U45" s="200"/>
      <c r="V45" s="200"/>
      <c r="W45" s="200"/>
      <c r="X45" s="188"/>
    </row>
    <row r="46" spans="1:24">
      <c r="A46" s="240">
        <f>'7. CADENA DE SUMINISTROS'!A51</f>
        <v>0</v>
      </c>
      <c r="B46" s="241" t="e">
        <f>VLOOKUP(A46,'7. CADENA DE SUMINISTROS'!$A$4:$C$64,3,FALSE)</f>
        <v>#N/A</v>
      </c>
      <c r="C46" s="244"/>
      <c r="D46" s="242"/>
      <c r="E46" s="242"/>
      <c r="F46" s="242"/>
      <c r="G46" s="242"/>
      <c r="H46" s="242"/>
      <c r="I46" s="242"/>
      <c r="J46" s="242"/>
      <c r="K46" s="242"/>
      <c r="L46" s="242"/>
      <c r="M46" s="242"/>
      <c r="N46" s="242"/>
      <c r="O46" s="242"/>
      <c r="P46" s="242"/>
      <c r="Q46" s="242"/>
      <c r="R46" s="242"/>
      <c r="S46" s="242"/>
      <c r="T46" s="242"/>
      <c r="U46" s="242"/>
      <c r="V46" s="242"/>
      <c r="W46" s="242"/>
      <c r="X46" s="188"/>
    </row>
    <row r="47" spans="1:24">
      <c r="A47" s="240">
        <f>'7. CADENA DE SUMINISTROS'!A52</f>
        <v>0</v>
      </c>
      <c r="B47" s="241" t="e">
        <f>VLOOKUP(A47,'7. CADENA DE SUMINISTROS'!$A$4:$C$64,3,FALSE)</f>
        <v>#N/A</v>
      </c>
      <c r="C47" s="244"/>
      <c r="D47" s="242"/>
      <c r="E47" s="242"/>
      <c r="F47" s="242"/>
      <c r="G47" s="242"/>
      <c r="H47" s="242"/>
      <c r="I47" s="242"/>
      <c r="J47" s="242"/>
      <c r="K47" s="242"/>
      <c r="L47" s="242"/>
      <c r="M47" s="242"/>
      <c r="N47" s="242"/>
      <c r="O47" s="242"/>
      <c r="P47" s="242"/>
      <c r="Q47" s="242"/>
      <c r="R47" s="242"/>
      <c r="S47" s="242"/>
      <c r="T47" s="242"/>
      <c r="U47" s="242"/>
      <c r="V47" s="242"/>
      <c r="W47" s="242"/>
      <c r="X47" s="188"/>
    </row>
    <row r="48" spans="1:24">
      <c r="A48" s="240">
        <f>'7. CADENA DE SUMINISTROS'!A53</f>
        <v>0</v>
      </c>
      <c r="B48" s="241" t="e">
        <f>VLOOKUP(A48,'7. CADENA DE SUMINISTROS'!$A$4:$C$64,3,FALSE)</f>
        <v>#N/A</v>
      </c>
      <c r="C48" s="244"/>
      <c r="D48" s="242"/>
      <c r="E48" s="242"/>
      <c r="F48" s="242"/>
      <c r="G48" s="242"/>
      <c r="H48" s="242"/>
      <c r="I48" s="242"/>
      <c r="J48" s="242"/>
      <c r="K48" s="242"/>
      <c r="L48" s="242"/>
      <c r="M48" s="242"/>
      <c r="N48" s="242"/>
      <c r="O48" s="242"/>
      <c r="P48" s="242"/>
      <c r="Q48" s="242"/>
      <c r="R48" s="242"/>
      <c r="S48" s="242"/>
      <c r="T48" s="242"/>
      <c r="U48" s="242"/>
      <c r="V48" s="242"/>
      <c r="W48" s="242"/>
      <c r="X48" s="188"/>
    </row>
    <row r="49" spans="1:24">
      <c r="A49" s="240">
        <f>'7. CADENA DE SUMINISTROS'!A54</f>
        <v>0</v>
      </c>
      <c r="B49" s="241" t="e">
        <f>VLOOKUP(A49,'7. CADENA DE SUMINISTROS'!$A$4:$C$64,3,FALSE)</f>
        <v>#N/A</v>
      </c>
      <c r="C49" s="244"/>
      <c r="D49" s="242"/>
      <c r="E49" s="242"/>
      <c r="F49" s="242"/>
      <c r="G49" s="242"/>
      <c r="H49" s="242"/>
      <c r="I49" s="242"/>
      <c r="J49" s="242"/>
      <c r="K49" s="242"/>
      <c r="L49" s="242"/>
      <c r="M49" s="242"/>
      <c r="N49" s="242"/>
      <c r="O49" s="242"/>
      <c r="P49" s="242"/>
      <c r="Q49" s="242"/>
      <c r="R49" s="242"/>
      <c r="S49" s="242"/>
      <c r="T49" s="242"/>
      <c r="U49" s="242"/>
      <c r="V49" s="242"/>
      <c r="W49" s="242"/>
      <c r="X49" s="188"/>
    </row>
    <row r="50" spans="1:24">
      <c r="A50" s="240">
        <f>'7. CADENA DE SUMINISTROS'!A55</f>
        <v>0</v>
      </c>
      <c r="B50" s="241" t="e">
        <f>VLOOKUP(A50,'7. CADENA DE SUMINISTROS'!$A$4:$C$64,3,FALSE)</f>
        <v>#N/A</v>
      </c>
      <c r="C50" s="244"/>
      <c r="D50" s="242"/>
      <c r="E50" s="242"/>
      <c r="F50" s="242"/>
      <c r="G50" s="242"/>
      <c r="H50" s="242"/>
      <c r="I50" s="242"/>
      <c r="J50" s="242"/>
      <c r="K50" s="242"/>
      <c r="L50" s="242"/>
      <c r="M50" s="242"/>
      <c r="N50" s="242"/>
      <c r="O50" s="242"/>
      <c r="P50" s="242"/>
      <c r="Q50" s="242"/>
      <c r="R50" s="242"/>
      <c r="S50" s="242"/>
      <c r="T50" s="242"/>
      <c r="U50" s="242"/>
      <c r="V50" s="242"/>
      <c r="W50" s="242"/>
      <c r="X50" s="188"/>
    </row>
    <row r="51" spans="1:24">
      <c r="A51" s="240">
        <f>'7. CADENA DE SUMINISTROS'!A56</f>
        <v>0</v>
      </c>
      <c r="B51" s="241" t="e">
        <f>VLOOKUP(A51,'7. CADENA DE SUMINISTROS'!$A$4:$C$64,3,FALSE)</f>
        <v>#N/A</v>
      </c>
      <c r="C51" s="244"/>
      <c r="D51" s="242"/>
      <c r="E51" s="242"/>
      <c r="F51" s="242"/>
      <c r="G51" s="242"/>
      <c r="H51" s="242"/>
      <c r="I51" s="242"/>
      <c r="J51" s="242"/>
      <c r="K51" s="242"/>
      <c r="L51" s="242"/>
      <c r="M51" s="242"/>
      <c r="N51" s="242"/>
      <c r="O51" s="242"/>
      <c r="P51" s="242"/>
      <c r="Q51" s="242"/>
      <c r="R51" s="242"/>
      <c r="S51" s="242"/>
      <c r="T51" s="242"/>
      <c r="U51" s="242"/>
      <c r="V51" s="242"/>
      <c r="W51" s="242"/>
      <c r="X51" s="188"/>
    </row>
    <row r="52" spans="1:24">
      <c r="A52" s="240">
        <f>'7. CADENA DE SUMINISTROS'!A57</f>
        <v>0</v>
      </c>
      <c r="B52" s="241" t="e">
        <f>VLOOKUP(A52,'7. CADENA DE SUMINISTROS'!$A$4:$C$64,3,FALSE)</f>
        <v>#N/A</v>
      </c>
      <c r="C52" s="244"/>
      <c r="D52" s="242"/>
      <c r="E52" s="242"/>
      <c r="F52" s="242"/>
      <c r="G52" s="242"/>
      <c r="H52" s="242"/>
      <c r="I52" s="242"/>
      <c r="J52" s="242"/>
      <c r="K52" s="242"/>
      <c r="L52" s="242"/>
      <c r="M52" s="242"/>
      <c r="N52" s="242"/>
      <c r="O52" s="242"/>
      <c r="P52" s="242"/>
      <c r="Q52" s="242"/>
      <c r="R52" s="242"/>
      <c r="S52" s="242"/>
      <c r="T52" s="242"/>
      <c r="U52" s="242"/>
      <c r="V52" s="242"/>
      <c r="W52" s="242"/>
      <c r="X52" s="188"/>
    </row>
    <row r="53" spans="1:24">
      <c r="A53" s="240">
        <f>'7. CADENA DE SUMINISTROS'!A58</f>
        <v>0</v>
      </c>
      <c r="B53" s="241" t="e">
        <f>VLOOKUP(A53,'7. CADENA DE SUMINISTROS'!$A$4:$C$64,3,FALSE)</f>
        <v>#N/A</v>
      </c>
      <c r="C53" s="244"/>
      <c r="D53" s="242"/>
      <c r="E53" s="242"/>
      <c r="F53" s="242"/>
      <c r="G53" s="242"/>
      <c r="H53" s="242"/>
      <c r="I53" s="242"/>
      <c r="J53" s="242"/>
      <c r="K53" s="242"/>
      <c r="L53" s="242"/>
      <c r="M53" s="242"/>
      <c r="N53" s="242"/>
      <c r="O53" s="242"/>
      <c r="P53" s="242"/>
      <c r="Q53" s="242"/>
      <c r="R53" s="242"/>
      <c r="S53" s="242"/>
      <c r="T53" s="242"/>
      <c r="U53" s="242"/>
      <c r="V53" s="242"/>
      <c r="W53" s="242"/>
      <c r="X53" s="188"/>
    </row>
    <row r="54" spans="1:24">
      <c r="A54" s="240">
        <f>'7. CADENA DE SUMINISTROS'!A59</f>
        <v>0</v>
      </c>
      <c r="B54" s="241" t="e">
        <f>VLOOKUP(A54,'7. CADENA DE SUMINISTROS'!$A$4:$C$64,3,FALSE)</f>
        <v>#N/A</v>
      </c>
      <c r="C54" s="244"/>
      <c r="D54" s="242"/>
      <c r="E54" s="242"/>
      <c r="F54" s="242"/>
      <c r="G54" s="242"/>
      <c r="H54" s="242"/>
      <c r="I54" s="242"/>
      <c r="J54" s="242"/>
      <c r="K54" s="242"/>
      <c r="L54" s="242"/>
      <c r="M54" s="242"/>
      <c r="N54" s="242"/>
      <c r="O54" s="242"/>
      <c r="P54" s="242"/>
      <c r="Q54" s="242"/>
      <c r="R54" s="242"/>
      <c r="S54" s="242"/>
      <c r="T54" s="242"/>
      <c r="U54" s="242"/>
      <c r="V54" s="242"/>
      <c r="W54" s="242"/>
      <c r="X54" s="188"/>
    </row>
    <row r="55" spans="1:24">
      <c r="A55" s="240">
        <f>'7. CADENA DE SUMINISTROS'!A60</f>
        <v>0</v>
      </c>
      <c r="B55" s="241" t="e">
        <f>VLOOKUP(A55,'7. CADENA DE SUMINISTROS'!$A$4:$C$64,3,FALSE)</f>
        <v>#N/A</v>
      </c>
      <c r="C55" s="244"/>
      <c r="D55" s="242"/>
      <c r="E55" s="242"/>
      <c r="F55" s="242"/>
      <c r="G55" s="242"/>
      <c r="H55" s="242"/>
      <c r="I55" s="242"/>
      <c r="J55" s="242"/>
      <c r="K55" s="242"/>
      <c r="L55" s="242"/>
      <c r="M55" s="242"/>
      <c r="N55" s="242"/>
      <c r="O55" s="242"/>
      <c r="P55" s="242"/>
      <c r="Q55" s="242"/>
      <c r="R55" s="242"/>
      <c r="S55" s="242"/>
      <c r="T55" s="242"/>
      <c r="U55" s="242"/>
      <c r="V55" s="242"/>
      <c r="W55" s="242"/>
      <c r="X55" s="188"/>
    </row>
    <row r="56" spans="1:24">
      <c r="A56" s="285" t="s">
        <v>18</v>
      </c>
    </row>
    <row r="57" spans="1:24">
      <c r="A57" s="118" t="s">
        <v>238</v>
      </c>
      <c r="D57" s="188"/>
      <c r="E57" s="188"/>
      <c r="F57" s="188"/>
      <c r="G57" s="188"/>
      <c r="H57" s="188"/>
      <c r="I57" s="188"/>
      <c r="J57" s="188"/>
      <c r="K57" s="188"/>
      <c r="L57" s="188"/>
      <c r="M57" s="188"/>
      <c r="N57" s="188"/>
      <c r="O57" s="188"/>
      <c r="P57" s="188"/>
      <c r="Q57" s="188"/>
      <c r="R57" s="188"/>
      <c r="S57" s="188"/>
      <c r="T57" s="188"/>
      <c r="U57" s="188"/>
      <c r="V57" s="188"/>
      <c r="W57" s="188"/>
      <c r="X57" s="188"/>
    </row>
    <row r="58" spans="1:24">
      <c r="A58" s="233" t="s">
        <v>242</v>
      </c>
      <c r="D58" s="188"/>
      <c r="E58" s="188"/>
      <c r="F58" s="188"/>
      <c r="G58" s="188"/>
      <c r="H58" s="188"/>
      <c r="I58" s="188"/>
      <c r="J58" s="188"/>
      <c r="K58" s="188"/>
      <c r="L58" s="188"/>
      <c r="M58" s="188"/>
      <c r="N58" s="188"/>
      <c r="O58" s="188"/>
      <c r="P58" s="188"/>
      <c r="Q58" s="188"/>
      <c r="R58" s="188"/>
      <c r="S58" s="188"/>
      <c r="T58" s="188"/>
      <c r="U58" s="188"/>
      <c r="V58" s="188"/>
      <c r="W58" s="188"/>
      <c r="X58" s="188"/>
    </row>
    <row r="59" spans="1:24">
      <c r="A59" s="240" t="str">
        <f>'8. ENERGÍA'!A6</f>
        <v>EJEMPLO: ELECTRICIDAD RED - SISTEMA REFRIGERACIÓN</v>
      </c>
      <c r="B59" s="241" t="str">
        <f>VLOOKUP(A59,'8. ENERGÍA'!$A$4:$B$74,2,FALSE)</f>
        <v>[kWh]</v>
      </c>
      <c r="C59" s="244"/>
      <c r="D59" s="242"/>
      <c r="E59" s="242"/>
      <c r="F59" s="242"/>
      <c r="G59" s="242"/>
      <c r="H59" s="242"/>
      <c r="I59" s="242"/>
      <c r="J59" s="242"/>
      <c r="K59" s="242"/>
      <c r="L59" s="242"/>
      <c r="M59" s="242"/>
      <c r="N59" s="242"/>
      <c r="O59" s="242"/>
      <c r="P59" s="242"/>
      <c r="Q59" s="242"/>
      <c r="R59" s="242"/>
      <c r="S59" s="242"/>
      <c r="T59" s="242"/>
      <c r="U59" s="242"/>
      <c r="V59" s="242"/>
      <c r="W59" s="242"/>
      <c r="X59" s="188"/>
    </row>
    <row r="60" spans="1:24">
      <c r="A60" s="240">
        <f>'8. ENERGÍA'!A7</f>
        <v>0</v>
      </c>
      <c r="B60" s="241" t="e">
        <f>VLOOKUP(A60,'8. ENERGÍA'!$A$4:$B$74,2,FALSE)</f>
        <v>#N/A</v>
      </c>
      <c r="C60" s="244"/>
      <c r="D60" s="242"/>
      <c r="E60" s="242"/>
      <c r="F60" s="242"/>
      <c r="G60" s="242"/>
      <c r="H60" s="242"/>
      <c r="I60" s="242"/>
      <c r="J60" s="242"/>
      <c r="K60" s="242"/>
      <c r="L60" s="242"/>
      <c r="M60" s="242"/>
      <c r="N60" s="242"/>
      <c r="O60" s="242"/>
      <c r="P60" s="242"/>
      <c r="Q60" s="242"/>
      <c r="R60" s="242"/>
      <c r="S60" s="242"/>
      <c r="T60" s="242"/>
      <c r="U60" s="242"/>
      <c r="V60" s="242"/>
      <c r="W60" s="242"/>
      <c r="X60" s="188"/>
    </row>
    <row r="61" spans="1:24">
      <c r="A61" s="240">
        <f>'8. ENERGÍA'!A8</f>
        <v>0</v>
      </c>
      <c r="B61" s="241" t="e">
        <f>VLOOKUP(A61,'8. ENERGÍA'!$A$4:$B$74,2,FALSE)</f>
        <v>#N/A</v>
      </c>
      <c r="C61" s="244"/>
      <c r="D61" s="242"/>
      <c r="E61" s="242"/>
      <c r="F61" s="242"/>
      <c r="G61" s="242"/>
      <c r="H61" s="242"/>
      <c r="I61" s="242"/>
      <c r="J61" s="242"/>
      <c r="K61" s="242"/>
      <c r="L61" s="242"/>
      <c r="M61" s="242"/>
      <c r="N61" s="242"/>
      <c r="O61" s="242"/>
      <c r="P61" s="242"/>
      <c r="Q61" s="242"/>
      <c r="R61" s="242"/>
      <c r="S61" s="242"/>
      <c r="T61" s="242"/>
      <c r="U61" s="242"/>
      <c r="V61" s="242"/>
      <c r="W61" s="242"/>
      <c r="X61" s="188"/>
    </row>
    <row r="62" spans="1:24">
      <c r="A62" s="240">
        <f>'8. ENERGÍA'!A9</f>
        <v>0</v>
      </c>
      <c r="B62" s="241" t="e">
        <f>VLOOKUP(A62,'8. ENERGÍA'!$A$4:$B$74,2,FALSE)</f>
        <v>#N/A</v>
      </c>
      <c r="C62" s="244"/>
      <c r="D62" s="242"/>
      <c r="E62" s="242"/>
      <c r="F62" s="242"/>
      <c r="G62" s="242"/>
      <c r="H62" s="242"/>
      <c r="I62" s="242"/>
      <c r="J62" s="242"/>
      <c r="K62" s="242"/>
      <c r="L62" s="242"/>
      <c r="M62" s="242"/>
      <c r="N62" s="242"/>
      <c r="O62" s="242"/>
      <c r="P62" s="242"/>
      <c r="Q62" s="242"/>
      <c r="R62" s="242"/>
      <c r="S62" s="242"/>
      <c r="T62" s="242"/>
      <c r="U62" s="242"/>
      <c r="V62" s="242"/>
      <c r="W62" s="242"/>
      <c r="X62" s="188"/>
    </row>
    <row r="63" spans="1:24">
      <c r="A63" s="240">
        <f>'8. ENERGÍA'!A10</f>
        <v>0</v>
      </c>
      <c r="B63" s="241" t="e">
        <f>VLOOKUP(A63,'8. ENERGÍA'!$A$4:$B$74,2,FALSE)</f>
        <v>#N/A</v>
      </c>
      <c r="C63" s="244"/>
      <c r="D63" s="242"/>
      <c r="E63" s="242"/>
      <c r="F63" s="242"/>
      <c r="G63" s="242"/>
      <c r="H63" s="242"/>
      <c r="I63" s="242"/>
      <c r="J63" s="242"/>
      <c r="K63" s="242"/>
      <c r="L63" s="242"/>
      <c r="M63" s="242"/>
      <c r="N63" s="242"/>
      <c r="O63" s="242"/>
      <c r="P63" s="242"/>
      <c r="Q63" s="242"/>
      <c r="R63" s="242"/>
      <c r="S63" s="242"/>
      <c r="T63" s="242"/>
      <c r="U63" s="242"/>
      <c r="V63" s="242"/>
      <c r="W63" s="242"/>
      <c r="X63" s="188"/>
    </row>
    <row r="64" spans="1:24">
      <c r="A64" s="285" t="s">
        <v>18</v>
      </c>
    </row>
    <row r="65" spans="1:24">
      <c r="A65" s="233" t="s">
        <v>239</v>
      </c>
      <c r="D65" s="188"/>
      <c r="E65" s="188"/>
      <c r="F65" s="188"/>
      <c r="G65" s="188"/>
      <c r="H65" s="188"/>
      <c r="I65" s="188"/>
      <c r="J65" s="188"/>
      <c r="K65" s="188"/>
      <c r="L65" s="188"/>
      <c r="M65" s="188"/>
      <c r="N65" s="188"/>
      <c r="O65" s="188"/>
      <c r="P65" s="188"/>
      <c r="Q65" s="188"/>
      <c r="R65" s="188"/>
      <c r="S65" s="188"/>
      <c r="T65" s="188"/>
      <c r="U65" s="188"/>
      <c r="V65" s="188"/>
      <c r="W65" s="188"/>
      <c r="X65" s="188"/>
    </row>
    <row r="66" spans="1:24">
      <c r="A66" s="240" t="str">
        <f>'8. ENERGÍA'!A18</f>
        <v>EJEMPLO: DIESEL - GENERACIÓN ELÉCTRICA</v>
      </c>
      <c r="B66" s="241" t="str">
        <f>VLOOKUP(A66,'8. ENERGÍA'!$A$4:$B$74,2,FALSE)</f>
        <v>[kg]</v>
      </c>
      <c r="C66" s="244"/>
      <c r="D66" s="242"/>
      <c r="E66" s="242"/>
      <c r="F66" s="242"/>
      <c r="G66" s="242"/>
      <c r="H66" s="242"/>
      <c r="I66" s="242"/>
      <c r="J66" s="242"/>
      <c r="K66" s="242"/>
      <c r="L66" s="242"/>
      <c r="M66" s="242"/>
      <c r="N66" s="242"/>
      <c r="O66" s="242"/>
      <c r="P66" s="242"/>
      <c r="Q66" s="242"/>
      <c r="R66" s="242"/>
      <c r="S66" s="242"/>
      <c r="T66" s="242"/>
      <c r="U66" s="242"/>
      <c r="V66" s="242"/>
      <c r="W66" s="242"/>
      <c r="X66" s="188"/>
    </row>
    <row r="67" spans="1:24">
      <c r="A67" s="240" t="str">
        <f>'8. ENERGÍA'!A19</f>
        <v xml:space="preserve">DIESEL - </v>
      </c>
      <c r="B67" s="241" t="str">
        <f>VLOOKUP(A67,'8. ENERGÍA'!$A$4:$B$74,2,FALSE)</f>
        <v>[kg]</v>
      </c>
      <c r="C67" s="244"/>
      <c r="D67" s="242"/>
      <c r="E67" s="242"/>
      <c r="F67" s="242"/>
      <c r="G67" s="242"/>
      <c r="H67" s="242"/>
      <c r="I67" s="242"/>
      <c r="J67" s="242"/>
      <c r="K67" s="242"/>
      <c r="L67" s="242"/>
      <c r="M67" s="242"/>
      <c r="N67" s="242"/>
      <c r="O67" s="242"/>
      <c r="P67" s="242"/>
      <c r="Q67" s="242"/>
      <c r="R67" s="242"/>
      <c r="S67" s="242"/>
      <c r="T67" s="242"/>
      <c r="U67" s="242"/>
      <c r="V67" s="242"/>
      <c r="W67" s="242"/>
      <c r="X67" s="188"/>
    </row>
    <row r="68" spans="1:24">
      <c r="A68" s="240" t="str">
        <f>'8. ENERGÍA'!A20</f>
        <v xml:space="preserve">DIESEL - </v>
      </c>
      <c r="B68" s="241" t="str">
        <f>VLOOKUP(A68,'8. ENERGÍA'!$A$4:$B$74,2,FALSE)</f>
        <v>[kg]</v>
      </c>
      <c r="C68" s="244"/>
      <c r="D68" s="242"/>
      <c r="E68" s="242"/>
      <c r="F68" s="242"/>
      <c r="G68" s="242"/>
      <c r="H68" s="242"/>
      <c r="I68" s="242"/>
      <c r="J68" s="242"/>
      <c r="K68" s="242"/>
      <c r="L68" s="242"/>
      <c r="M68" s="242"/>
      <c r="N68" s="242"/>
      <c r="O68" s="242"/>
      <c r="P68" s="242"/>
      <c r="Q68" s="242"/>
      <c r="R68" s="242"/>
      <c r="S68" s="242"/>
      <c r="T68" s="242"/>
      <c r="U68" s="242"/>
      <c r="V68" s="242"/>
      <c r="W68" s="242"/>
      <c r="X68" s="188"/>
    </row>
    <row r="69" spans="1:24">
      <c r="A69" s="240" t="str">
        <f>'8. ENERGÍA'!A21</f>
        <v xml:space="preserve">DIESEL - </v>
      </c>
      <c r="B69" s="241" t="str">
        <f>VLOOKUP(A69,'8. ENERGÍA'!$A$4:$B$74,2,FALSE)</f>
        <v>[kg]</v>
      </c>
      <c r="C69" s="244"/>
      <c r="D69" s="242"/>
      <c r="E69" s="242"/>
      <c r="F69" s="242"/>
      <c r="G69" s="242"/>
      <c r="H69" s="242"/>
      <c r="I69" s="242"/>
      <c r="J69" s="242"/>
      <c r="K69" s="242"/>
      <c r="L69" s="242"/>
      <c r="M69" s="242"/>
      <c r="N69" s="242"/>
      <c r="O69" s="242"/>
      <c r="P69" s="242"/>
      <c r="Q69" s="242"/>
      <c r="R69" s="242"/>
      <c r="S69" s="242"/>
      <c r="T69" s="242"/>
      <c r="U69" s="242"/>
      <c r="V69" s="242"/>
      <c r="W69" s="242"/>
      <c r="X69" s="188"/>
    </row>
    <row r="70" spans="1:24">
      <c r="A70" s="240" t="str">
        <f>'8. ENERGÍA'!A22</f>
        <v xml:space="preserve">DIESEL - </v>
      </c>
      <c r="B70" s="241" t="str">
        <f>VLOOKUP(A70,'8. ENERGÍA'!$A$4:$B$74,2,FALSE)</f>
        <v>[kg]</v>
      </c>
      <c r="C70" s="244"/>
      <c r="D70" s="242"/>
      <c r="E70" s="242"/>
      <c r="F70" s="242"/>
      <c r="G70" s="242"/>
      <c r="H70" s="242"/>
      <c r="I70" s="242"/>
      <c r="J70" s="242"/>
      <c r="K70" s="242"/>
      <c r="L70" s="242"/>
      <c r="M70" s="242"/>
      <c r="N70" s="242"/>
      <c r="O70" s="242"/>
      <c r="P70" s="242"/>
      <c r="Q70" s="242"/>
      <c r="R70" s="242"/>
      <c r="S70" s="242"/>
      <c r="T70" s="242"/>
      <c r="U70" s="242"/>
      <c r="V70" s="242"/>
      <c r="W70" s="242"/>
      <c r="X70" s="188"/>
    </row>
    <row r="71" spans="1:24">
      <c r="A71" s="285" t="s">
        <v>18</v>
      </c>
    </row>
    <row r="72" spans="1:24">
      <c r="A72" s="240" t="str">
        <f>'8. ENERGÍA'!A28</f>
        <v xml:space="preserve">GASOLINA - </v>
      </c>
      <c r="B72" s="241" t="str">
        <f>VLOOKUP(A72,'8. ENERGÍA'!$A$4:$B$74,2,FALSE)</f>
        <v>[kg]</v>
      </c>
      <c r="C72" s="244"/>
      <c r="D72" s="242"/>
      <c r="E72" s="242"/>
      <c r="F72" s="242"/>
      <c r="G72" s="242"/>
      <c r="H72" s="242"/>
      <c r="I72" s="242"/>
      <c r="J72" s="242"/>
      <c r="K72" s="242"/>
      <c r="L72" s="242"/>
      <c r="M72" s="242"/>
      <c r="N72" s="242"/>
      <c r="O72" s="242"/>
      <c r="P72" s="242"/>
      <c r="Q72" s="242"/>
      <c r="R72" s="242"/>
      <c r="S72" s="242"/>
      <c r="T72" s="242"/>
      <c r="U72" s="242"/>
      <c r="V72" s="242"/>
      <c r="W72" s="242"/>
      <c r="X72" s="188"/>
    </row>
    <row r="73" spans="1:24">
      <c r="A73" s="240" t="str">
        <f>'8. ENERGÍA'!A29</f>
        <v xml:space="preserve">GASOLINA - </v>
      </c>
      <c r="B73" s="241" t="str">
        <f>VLOOKUP(A73,'8. ENERGÍA'!$A$4:$B$74,2,FALSE)</f>
        <v>[kg]</v>
      </c>
      <c r="C73" s="244"/>
      <c r="D73" s="242"/>
      <c r="E73" s="242"/>
      <c r="F73" s="242"/>
      <c r="G73" s="242"/>
      <c r="H73" s="242"/>
      <c r="I73" s="242"/>
      <c r="J73" s="242"/>
      <c r="K73" s="242"/>
      <c r="L73" s="242"/>
      <c r="M73" s="242"/>
      <c r="N73" s="242"/>
      <c r="O73" s="242"/>
      <c r="P73" s="242"/>
      <c r="Q73" s="242"/>
      <c r="R73" s="242"/>
      <c r="S73" s="242"/>
      <c r="T73" s="242"/>
      <c r="U73" s="242"/>
      <c r="V73" s="242"/>
      <c r="W73" s="242"/>
      <c r="X73" s="188"/>
    </row>
    <row r="74" spans="1:24">
      <c r="A74" s="240" t="str">
        <f>'8. ENERGÍA'!A30</f>
        <v xml:space="preserve">GASOLINA - </v>
      </c>
      <c r="B74" s="241" t="str">
        <f>VLOOKUP(A74,'8. ENERGÍA'!$A$4:$B$74,2,FALSE)</f>
        <v>[kg]</v>
      </c>
      <c r="C74" s="244"/>
      <c r="D74" s="242"/>
      <c r="E74" s="242"/>
      <c r="F74" s="242"/>
      <c r="G74" s="242"/>
      <c r="H74" s="242"/>
      <c r="I74" s="242"/>
      <c r="J74" s="242"/>
      <c r="K74" s="242"/>
      <c r="L74" s="242"/>
      <c r="M74" s="242"/>
      <c r="N74" s="242"/>
      <c r="O74" s="242"/>
      <c r="P74" s="242"/>
      <c r="Q74" s="242"/>
      <c r="R74" s="242"/>
      <c r="S74" s="242"/>
      <c r="T74" s="242"/>
      <c r="U74" s="242"/>
      <c r="V74" s="242"/>
      <c r="W74" s="242"/>
      <c r="X74" s="188"/>
    </row>
    <row r="75" spans="1:24">
      <c r="A75" s="240" t="str">
        <f>'8. ENERGÍA'!A31</f>
        <v xml:space="preserve">GASOLINA - </v>
      </c>
      <c r="B75" s="241" t="str">
        <f>VLOOKUP(A75,'8. ENERGÍA'!$A$4:$B$74,2,FALSE)</f>
        <v>[kg]</v>
      </c>
      <c r="C75" s="244"/>
      <c r="D75" s="242"/>
      <c r="E75" s="242"/>
      <c r="F75" s="242"/>
      <c r="G75" s="242"/>
      <c r="H75" s="242"/>
      <c r="I75" s="242"/>
      <c r="J75" s="242"/>
      <c r="K75" s="242"/>
      <c r="L75" s="242"/>
      <c r="M75" s="242"/>
      <c r="N75" s="242"/>
      <c r="O75" s="242"/>
      <c r="P75" s="242"/>
      <c r="Q75" s="242"/>
      <c r="R75" s="242"/>
      <c r="S75" s="242"/>
      <c r="T75" s="242"/>
      <c r="U75" s="242"/>
      <c r="V75" s="242"/>
      <c r="W75" s="242"/>
      <c r="X75" s="188"/>
    </row>
    <row r="76" spans="1:24">
      <c r="A76" s="240" t="str">
        <f>'8. ENERGÍA'!A32</f>
        <v xml:space="preserve">GASOLINA - </v>
      </c>
      <c r="B76" s="241" t="str">
        <f>VLOOKUP(A76,'8. ENERGÍA'!$A$4:$B$74,2,FALSE)</f>
        <v>[kg]</v>
      </c>
      <c r="C76" s="244"/>
      <c r="D76" s="242"/>
      <c r="E76" s="242"/>
      <c r="F76" s="242"/>
      <c r="G76" s="242"/>
      <c r="H76" s="242"/>
      <c r="I76" s="242"/>
      <c r="J76" s="242"/>
      <c r="K76" s="242"/>
      <c r="L76" s="242"/>
      <c r="M76" s="242"/>
      <c r="N76" s="242"/>
      <c r="O76" s="242"/>
      <c r="P76" s="242"/>
      <c r="Q76" s="242"/>
      <c r="R76" s="242"/>
      <c r="S76" s="242"/>
      <c r="T76" s="242"/>
      <c r="U76" s="242"/>
      <c r="V76" s="242"/>
      <c r="W76" s="242"/>
      <c r="X76" s="188"/>
    </row>
    <row r="77" spans="1:24">
      <c r="A77" s="285" t="s">
        <v>18</v>
      </c>
    </row>
    <row r="78" spans="1:24">
      <c r="A78" s="240" t="str">
        <f>'8. ENERGÍA'!A38</f>
        <v xml:space="preserve">GAS NATURAL - </v>
      </c>
      <c r="B78" s="241" t="str">
        <f>VLOOKUP(A78,'8. ENERGÍA'!$A$4:$B$74,2,FALSE)</f>
        <v>[kg]</v>
      </c>
      <c r="C78" s="244"/>
      <c r="D78" s="242"/>
      <c r="E78" s="242"/>
      <c r="F78" s="242"/>
      <c r="G78" s="242"/>
      <c r="H78" s="242"/>
      <c r="I78" s="242"/>
      <c r="J78" s="242"/>
      <c r="K78" s="242"/>
      <c r="L78" s="242"/>
      <c r="M78" s="242"/>
      <c r="N78" s="242"/>
      <c r="O78" s="242"/>
      <c r="P78" s="242"/>
      <c r="Q78" s="242"/>
      <c r="R78" s="242"/>
      <c r="S78" s="242"/>
      <c r="T78" s="242"/>
      <c r="U78" s="242"/>
      <c r="V78" s="242"/>
      <c r="W78" s="242"/>
      <c r="X78" s="188"/>
    </row>
    <row r="79" spans="1:24">
      <c r="A79" s="240" t="str">
        <f>'8. ENERGÍA'!A39</f>
        <v xml:space="preserve">GAS NATURAL - </v>
      </c>
      <c r="B79" s="241" t="str">
        <f>VLOOKUP(A79,'8. ENERGÍA'!$A$4:$B$74,2,FALSE)</f>
        <v>[kg]</v>
      </c>
      <c r="C79" s="244"/>
      <c r="D79" s="242"/>
      <c r="E79" s="242"/>
      <c r="F79" s="242"/>
      <c r="G79" s="242"/>
      <c r="H79" s="242"/>
      <c r="I79" s="242"/>
      <c r="J79" s="242"/>
      <c r="K79" s="242"/>
      <c r="L79" s="242"/>
      <c r="M79" s="242"/>
      <c r="N79" s="242"/>
      <c r="O79" s="242"/>
      <c r="P79" s="242"/>
      <c r="Q79" s="242"/>
      <c r="R79" s="242"/>
      <c r="S79" s="242"/>
      <c r="T79" s="242"/>
      <c r="U79" s="242"/>
      <c r="V79" s="242"/>
      <c r="W79" s="242"/>
      <c r="X79" s="188"/>
    </row>
    <row r="80" spans="1:24">
      <c r="A80" s="240" t="str">
        <f>'8. ENERGÍA'!A40</f>
        <v xml:space="preserve">GAS NATURAL - </v>
      </c>
      <c r="B80" s="241" t="str">
        <f>VLOOKUP(A80,'8. ENERGÍA'!$A$4:$B$74,2,FALSE)</f>
        <v>[kg]</v>
      </c>
      <c r="C80" s="244"/>
      <c r="D80" s="242"/>
      <c r="E80" s="242"/>
      <c r="F80" s="242"/>
      <c r="G80" s="242"/>
      <c r="H80" s="242"/>
      <c r="I80" s="242"/>
      <c r="J80" s="242"/>
      <c r="K80" s="242"/>
      <c r="L80" s="242"/>
      <c r="M80" s="242"/>
      <c r="N80" s="242"/>
      <c r="O80" s="242"/>
      <c r="P80" s="242"/>
      <c r="Q80" s="242"/>
      <c r="R80" s="242"/>
      <c r="S80" s="242"/>
      <c r="T80" s="242"/>
      <c r="U80" s="242"/>
      <c r="V80" s="242"/>
      <c r="W80" s="242"/>
      <c r="X80" s="188"/>
    </row>
    <row r="81" spans="1:24">
      <c r="A81" s="240" t="str">
        <f>'8. ENERGÍA'!A41</f>
        <v xml:space="preserve">GAS NATURAL - </v>
      </c>
      <c r="B81" s="241" t="str">
        <f>VLOOKUP(A81,'8. ENERGÍA'!$A$4:$B$74,2,FALSE)</f>
        <v>[kg]</v>
      </c>
      <c r="C81" s="244"/>
      <c r="D81" s="242"/>
      <c r="E81" s="242"/>
      <c r="F81" s="242"/>
      <c r="G81" s="242"/>
      <c r="H81" s="242"/>
      <c r="I81" s="242"/>
      <c r="J81" s="242"/>
      <c r="K81" s="242"/>
      <c r="L81" s="242"/>
      <c r="M81" s="242"/>
      <c r="N81" s="242"/>
      <c r="O81" s="242"/>
      <c r="P81" s="242"/>
      <c r="Q81" s="242"/>
      <c r="R81" s="242"/>
      <c r="S81" s="242"/>
      <c r="T81" s="242"/>
      <c r="U81" s="242"/>
      <c r="V81" s="242"/>
      <c r="W81" s="242"/>
      <c r="X81" s="188"/>
    </row>
    <row r="82" spans="1:24">
      <c r="A82" s="240" t="str">
        <f>'8. ENERGÍA'!A42</f>
        <v xml:space="preserve">GAS NATURAL - </v>
      </c>
      <c r="B82" s="241" t="str">
        <f>VLOOKUP(A82,'8. ENERGÍA'!$A$4:$B$74,2,FALSE)</f>
        <v>[kg]</v>
      </c>
      <c r="C82" s="244"/>
      <c r="D82" s="242"/>
      <c r="E82" s="242"/>
      <c r="F82" s="242"/>
      <c r="G82" s="242"/>
      <c r="H82" s="242"/>
      <c r="I82" s="242"/>
      <c r="J82" s="242"/>
      <c r="K82" s="242"/>
      <c r="L82" s="242"/>
      <c r="M82" s="242"/>
      <c r="N82" s="242"/>
      <c r="O82" s="242"/>
      <c r="P82" s="242"/>
      <c r="Q82" s="242"/>
      <c r="R82" s="242"/>
      <c r="S82" s="242"/>
      <c r="T82" s="242"/>
      <c r="U82" s="242"/>
      <c r="V82" s="242"/>
      <c r="W82" s="242"/>
      <c r="X82" s="188"/>
    </row>
    <row r="83" spans="1:24">
      <c r="A83" s="285" t="s">
        <v>18</v>
      </c>
    </row>
    <row r="84" spans="1:24">
      <c r="A84" s="240" t="str">
        <f>'8. ENERGÍA'!A48</f>
        <v xml:space="preserve">GLP - </v>
      </c>
      <c r="B84" s="241" t="str">
        <f>VLOOKUP(A84,'8. ENERGÍA'!$A$4:$B$74,2,FALSE)</f>
        <v>[kg]</v>
      </c>
      <c r="C84" s="244"/>
      <c r="D84" s="242"/>
      <c r="E84" s="242"/>
      <c r="F84" s="242"/>
      <c r="G84" s="242"/>
      <c r="H84" s="242"/>
      <c r="I84" s="242"/>
      <c r="J84" s="242"/>
      <c r="K84" s="242"/>
      <c r="L84" s="242"/>
      <c r="M84" s="242"/>
      <c r="N84" s="242"/>
      <c r="O84" s="242"/>
      <c r="P84" s="242"/>
      <c r="Q84" s="242"/>
      <c r="R84" s="242"/>
      <c r="S84" s="242"/>
      <c r="T84" s="242"/>
      <c r="U84" s="242"/>
      <c r="V84" s="242"/>
      <c r="W84" s="242"/>
      <c r="X84" s="188"/>
    </row>
    <row r="85" spans="1:24">
      <c r="A85" s="240" t="str">
        <f>'8. ENERGÍA'!A49</f>
        <v xml:space="preserve">GLP - </v>
      </c>
      <c r="B85" s="241" t="str">
        <f>VLOOKUP(A85,'8. ENERGÍA'!$A$4:$B$74,2,FALSE)</f>
        <v>[kg]</v>
      </c>
      <c r="C85" s="244"/>
      <c r="D85" s="242"/>
      <c r="E85" s="242"/>
      <c r="F85" s="242"/>
      <c r="G85" s="242"/>
      <c r="H85" s="242"/>
      <c r="I85" s="242"/>
      <c r="J85" s="242"/>
      <c r="K85" s="242"/>
      <c r="L85" s="242"/>
      <c r="M85" s="242"/>
      <c r="N85" s="242"/>
      <c r="O85" s="242"/>
      <c r="P85" s="242"/>
      <c r="Q85" s="242"/>
      <c r="R85" s="242"/>
      <c r="S85" s="242"/>
      <c r="T85" s="242"/>
      <c r="U85" s="242"/>
      <c r="V85" s="242"/>
      <c r="W85" s="242"/>
      <c r="X85" s="188"/>
    </row>
    <row r="86" spans="1:24">
      <c r="A86" s="240" t="str">
        <f>'8. ENERGÍA'!A50</f>
        <v xml:space="preserve">GLP - </v>
      </c>
      <c r="B86" s="241" t="str">
        <f>VLOOKUP(A86,'8. ENERGÍA'!$A$4:$B$74,2,FALSE)</f>
        <v>[kg]</v>
      </c>
      <c r="C86" s="244"/>
      <c r="D86" s="242"/>
      <c r="E86" s="242"/>
      <c r="F86" s="242"/>
      <c r="G86" s="242"/>
      <c r="H86" s="242"/>
      <c r="I86" s="242"/>
      <c r="J86" s="242"/>
      <c r="K86" s="242"/>
      <c r="L86" s="242"/>
      <c r="M86" s="242"/>
      <c r="N86" s="242"/>
      <c r="O86" s="242"/>
      <c r="P86" s="242"/>
      <c r="Q86" s="242"/>
      <c r="R86" s="242"/>
      <c r="S86" s="242"/>
      <c r="T86" s="242"/>
      <c r="U86" s="242"/>
      <c r="V86" s="242"/>
      <c r="W86" s="242"/>
      <c r="X86" s="188"/>
    </row>
    <row r="87" spans="1:24">
      <c r="A87" s="240" t="str">
        <f>'8. ENERGÍA'!A51</f>
        <v xml:space="preserve">GLP - </v>
      </c>
      <c r="B87" s="241" t="str">
        <f>VLOOKUP(A87,'8. ENERGÍA'!$A$4:$B$74,2,FALSE)</f>
        <v>[kg]</v>
      </c>
      <c r="C87" s="244"/>
      <c r="D87" s="242"/>
      <c r="E87" s="242"/>
      <c r="F87" s="242"/>
      <c r="G87" s="242"/>
      <c r="H87" s="242"/>
      <c r="I87" s="242"/>
      <c r="J87" s="242"/>
      <c r="K87" s="242"/>
      <c r="L87" s="242"/>
      <c r="M87" s="242"/>
      <c r="N87" s="242"/>
      <c r="O87" s="242"/>
      <c r="P87" s="242"/>
      <c r="Q87" s="242"/>
      <c r="R87" s="242"/>
      <c r="S87" s="242"/>
      <c r="T87" s="242"/>
      <c r="U87" s="242"/>
      <c r="V87" s="242"/>
      <c r="W87" s="242"/>
      <c r="X87" s="188"/>
    </row>
    <row r="88" spans="1:24">
      <c r="A88" s="240" t="str">
        <f>'8. ENERGÍA'!A52</f>
        <v xml:space="preserve">GLP - </v>
      </c>
      <c r="B88" s="241" t="str">
        <f>VLOOKUP(A88,'8. ENERGÍA'!$A$4:$B$74,2,FALSE)</f>
        <v>[kg]</v>
      </c>
      <c r="C88" s="244"/>
      <c r="D88" s="242"/>
      <c r="E88" s="242"/>
      <c r="F88" s="242"/>
      <c r="G88" s="242"/>
      <c r="H88" s="242"/>
      <c r="I88" s="242"/>
      <c r="J88" s="242"/>
      <c r="K88" s="242"/>
      <c r="L88" s="242"/>
      <c r="M88" s="242"/>
      <c r="N88" s="242"/>
      <c r="O88" s="242"/>
      <c r="P88" s="242"/>
      <c r="Q88" s="242"/>
      <c r="R88" s="242"/>
      <c r="S88" s="242"/>
      <c r="T88" s="242"/>
      <c r="U88" s="242"/>
      <c r="V88" s="242"/>
      <c r="W88" s="242"/>
      <c r="X88" s="188"/>
    </row>
    <row r="89" spans="1:24">
      <c r="A89" s="285" t="s">
        <v>18</v>
      </c>
    </row>
    <row r="90" spans="1:24">
      <c r="A90" s="240" t="str">
        <f>'8. ENERGÍA'!A58</f>
        <v xml:space="preserve">FUEL OIL - </v>
      </c>
      <c r="B90" s="241" t="str">
        <f>VLOOKUP(A90,'8. ENERGÍA'!$A$4:$B$74,2,FALSE)</f>
        <v>[kg]</v>
      </c>
      <c r="C90" s="244"/>
      <c r="D90" s="242"/>
      <c r="E90" s="242"/>
      <c r="F90" s="242"/>
      <c r="G90" s="242"/>
      <c r="H90" s="242"/>
      <c r="I90" s="242"/>
      <c r="J90" s="242"/>
      <c r="K90" s="242"/>
      <c r="L90" s="242"/>
      <c r="M90" s="242"/>
      <c r="N90" s="242"/>
      <c r="O90" s="242"/>
      <c r="P90" s="242"/>
      <c r="Q90" s="242"/>
      <c r="R90" s="242"/>
      <c r="S90" s="242"/>
      <c r="T90" s="242"/>
      <c r="U90" s="242"/>
      <c r="V90" s="242"/>
      <c r="W90" s="242"/>
      <c r="X90" s="188"/>
    </row>
    <row r="91" spans="1:24">
      <c r="A91" s="240" t="str">
        <f>'8. ENERGÍA'!A59</f>
        <v xml:space="preserve">FUEL OIL - </v>
      </c>
      <c r="B91" s="241" t="str">
        <f>VLOOKUP(A91,'8. ENERGÍA'!$A$4:$B$74,2,FALSE)</f>
        <v>[kg]</v>
      </c>
      <c r="C91" s="244"/>
      <c r="D91" s="242"/>
      <c r="E91" s="242"/>
      <c r="F91" s="242"/>
      <c r="G91" s="242"/>
      <c r="H91" s="242"/>
      <c r="I91" s="242"/>
      <c r="J91" s="242"/>
      <c r="K91" s="242"/>
      <c r="L91" s="242"/>
      <c r="M91" s="242"/>
      <c r="N91" s="242"/>
      <c r="O91" s="242"/>
      <c r="P91" s="242"/>
      <c r="Q91" s="242"/>
      <c r="R91" s="242"/>
      <c r="S91" s="242"/>
      <c r="T91" s="242"/>
      <c r="U91" s="242"/>
      <c r="V91" s="242"/>
      <c r="W91" s="242"/>
      <c r="X91" s="188"/>
    </row>
    <row r="92" spans="1:24">
      <c r="A92" s="240" t="str">
        <f>'8. ENERGÍA'!A60</f>
        <v xml:space="preserve">FUEL OIL - </v>
      </c>
      <c r="B92" s="241" t="str">
        <f>VLOOKUP(A92,'8. ENERGÍA'!$A$4:$B$74,2,FALSE)</f>
        <v>[kg]</v>
      </c>
      <c r="C92" s="244"/>
      <c r="D92" s="242"/>
      <c r="E92" s="242"/>
      <c r="F92" s="242"/>
      <c r="G92" s="242"/>
      <c r="H92" s="242"/>
      <c r="I92" s="242"/>
      <c r="J92" s="242"/>
      <c r="K92" s="242"/>
      <c r="L92" s="242"/>
      <c r="M92" s="242"/>
      <c r="N92" s="242"/>
      <c r="O92" s="242"/>
      <c r="P92" s="242"/>
      <c r="Q92" s="242"/>
      <c r="R92" s="242"/>
      <c r="S92" s="242"/>
      <c r="T92" s="242"/>
      <c r="U92" s="242"/>
      <c r="V92" s="242"/>
      <c r="W92" s="242"/>
      <c r="X92" s="188"/>
    </row>
    <row r="93" spans="1:24">
      <c r="A93" s="240" t="str">
        <f>'8. ENERGÍA'!A61</f>
        <v xml:space="preserve">FUEL OIL - </v>
      </c>
      <c r="B93" s="241" t="str">
        <f>VLOOKUP(A93,'8. ENERGÍA'!$A$4:$B$74,2,FALSE)</f>
        <v>[kg]</v>
      </c>
      <c r="C93" s="244"/>
      <c r="D93" s="242"/>
      <c r="E93" s="242"/>
      <c r="F93" s="242"/>
      <c r="G93" s="242"/>
      <c r="H93" s="242"/>
      <c r="I93" s="242"/>
      <c r="J93" s="242"/>
      <c r="K93" s="242"/>
      <c r="L93" s="242"/>
      <c r="M93" s="242"/>
      <c r="N93" s="242"/>
      <c r="O93" s="242"/>
      <c r="P93" s="242"/>
      <c r="Q93" s="242"/>
      <c r="R93" s="242"/>
      <c r="S93" s="242"/>
      <c r="T93" s="242"/>
      <c r="U93" s="242"/>
      <c r="V93" s="242"/>
      <c r="W93" s="242"/>
      <c r="X93" s="188"/>
    </row>
    <row r="94" spans="1:24">
      <c r="A94" s="240" t="str">
        <f>'8. ENERGÍA'!A62</f>
        <v xml:space="preserve">FUEL OIL - </v>
      </c>
      <c r="B94" s="241" t="str">
        <f>VLOOKUP(A94,'8. ENERGÍA'!$A$4:$B$74,2,FALSE)</f>
        <v>[kg]</v>
      </c>
      <c r="C94" s="244"/>
      <c r="D94" s="242"/>
      <c r="E94" s="242"/>
      <c r="F94" s="242"/>
      <c r="G94" s="242"/>
      <c r="H94" s="242"/>
      <c r="I94" s="242"/>
      <c r="J94" s="242"/>
      <c r="K94" s="242"/>
      <c r="L94" s="242"/>
      <c r="M94" s="242"/>
      <c r="N94" s="242"/>
      <c r="O94" s="242"/>
      <c r="P94" s="242"/>
      <c r="Q94" s="242"/>
      <c r="R94" s="242"/>
      <c r="S94" s="242"/>
      <c r="T94" s="242"/>
      <c r="U94" s="242"/>
      <c r="V94" s="242"/>
      <c r="W94" s="242"/>
      <c r="X94" s="188"/>
    </row>
    <row r="95" spans="1:24">
      <c r="A95" s="285" t="s">
        <v>18</v>
      </c>
    </row>
    <row r="96" spans="1:24">
      <c r="A96" s="240" t="str">
        <f>'8. ENERGÍA'!A68</f>
        <v xml:space="preserve">CARBÓN - </v>
      </c>
      <c r="B96" s="241" t="str">
        <f>VLOOKUP(A96,'8. ENERGÍA'!$A$4:$B$74,2,FALSE)</f>
        <v>[kg]</v>
      </c>
      <c r="C96" s="244"/>
      <c r="D96" s="242"/>
      <c r="E96" s="242"/>
      <c r="F96" s="242"/>
      <c r="G96" s="242"/>
      <c r="H96" s="242"/>
      <c r="I96" s="242"/>
      <c r="J96" s="242"/>
      <c r="K96" s="242"/>
      <c r="L96" s="242"/>
      <c r="M96" s="242"/>
      <c r="N96" s="242"/>
      <c r="O96" s="242"/>
      <c r="P96" s="242"/>
      <c r="Q96" s="242"/>
      <c r="R96" s="242"/>
      <c r="S96" s="242"/>
      <c r="T96" s="242"/>
      <c r="U96" s="242"/>
      <c r="V96" s="242"/>
      <c r="W96" s="242"/>
      <c r="X96" s="188"/>
    </row>
    <row r="97" spans="1:24">
      <c r="A97" s="240" t="str">
        <f>'8. ENERGÍA'!A69</f>
        <v xml:space="preserve">CARBÓN - </v>
      </c>
      <c r="B97" s="241" t="str">
        <f>VLOOKUP(A97,'8. ENERGÍA'!$A$4:$B$74,2,FALSE)</f>
        <v>[kg]</v>
      </c>
      <c r="C97" s="244"/>
      <c r="D97" s="242"/>
      <c r="E97" s="242"/>
      <c r="F97" s="242"/>
      <c r="G97" s="242"/>
      <c r="H97" s="242"/>
      <c r="I97" s="242"/>
      <c r="J97" s="242"/>
      <c r="K97" s="242"/>
      <c r="L97" s="242"/>
      <c r="M97" s="242"/>
      <c r="N97" s="242"/>
      <c r="O97" s="242"/>
      <c r="P97" s="242"/>
      <c r="Q97" s="242"/>
      <c r="R97" s="242"/>
      <c r="S97" s="242"/>
      <c r="T97" s="242"/>
      <c r="U97" s="242"/>
      <c r="V97" s="242"/>
      <c r="W97" s="242"/>
      <c r="X97" s="188"/>
    </row>
    <row r="98" spans="1:24">
      <c r="A98" s="240" t="str">
        <f>'8. ENERGÍA'!A70</f>
        <v xml:space="preserve">CARBÓN - </v>
      </c>
      <c r="B98" s="241" t="str">
        <f>VLOOKUP(A98,'8. ENERGÍA'!$A$4:$B$74,2,FALSE)</f>
        <v>[kg]</v>
      </c>
      <c r="C98" s="244"/>
      <c r="D98" s="242"/>
      <c r="E98" s="242"/>
      <c r="F98" s="242"/>
      <c r="G98" s="242"/>
      <c r="H98" s="242"/>
      <c r="I98" s="242"/>
      <c r="J98" s="242"/>
      <c r="K98" s="242"/>
      <c r="L98" s="242"/>
      <c r="M98" s="242"/>
      <c r="N98" s="242"/>
      <c r="O98" s="242"/>
      <c r="P98" s="242"/>
      <c r="Q98" s="242"/>
      <c r="R98" s="242"/>
      <c r="S98" s="242"/>
      <c r="T98" s="242"/>
      <c r="U98" s="242"/>
      <c r="V98" s="242"/>
      <c r="W98" s="242"/>
      <c r="X98" s="188"/>
    </row>
    <row r="99" spans="1:24">
      <c r="A99" s="240" t="str">
        <f>'8. ENERGÍA'!A71</f>
        <v xml:space="preserve">CARBÓN - </v>
      </c>
      <c r="B99" s="241" t="str">
        <f>VLOOKUP(A99,'8. ENERGÍA'!$A$4:$B$74,2,FALSE)</f>
        <v>[kg]</v>
      </c>
      <c r="C99" s="244"/>
      <c r="D99" s="242"/>
      <c r="E99" s="242"/>
      <c r="F99" s="242"/>
      <c r="G99" s="242"/>
      <c r="H99" s="242"/>
      <c r="I99" s="242"/>
      <c r="J99" s="242"/>
      <c r="K99" s="242"/>
      <c r="L99" s="242"/>
      <c r="M99" s="242"/>
      <c r="N99" s="242"/>
      <c r="O99" s="242"/>
      <c r="P99" s="242"/>
      <c r="Q99" s="242"/>
      <c r="R99" s="242"/>
      <c r="S99" s="242"/>
      <c r="T99" s="242"/>
      <c r="U99" s="242"/>
      <c r="V99" s="242"/>
      <c r="W99" s="242"/>
      <c r="X99" s="188"/>
    </row>
    <row r="100" spans="1:24">
      <c r="A100" s="240" t="str">
        <f>'8. ENERGÍA'!A72</f>
        <v xml:space="preserve">CARBÓN - </v>
      </c>
      <c r="B100" s="241" t="str">
        <f>VLOOKUP(A100,'8. ENERGÍA'!$A$4:$B$74,2,FALSE)</f>
        <v>[kg]</v>
      </c>
      <c r="C100" s="244"/>
      <c r="D100" s="242"/>
      <c r="E100" s="242"/>
      <c r="F100" s="242"/>
      <c r="G100" s="242"/>
      <c r="H100" s="242"/>
      <c r="I100" s="242"/>
      <c r="J100" s="242"/>
      <c r="K100" s="242"/>
      <c r="L100" s="242"/>
      <c r="M100" s="242"/>
      <c r="N100" s="242"/>
      <c r="O100" s="242"/>
      <c r="P100" s="242"/>
      <c r="Q100" s="242"/>
      <c r="R100" s="242"/>
      <c r="S100" s="242"/>
      <c r="T100" s="242"/>
      <c r="U100" s="242"/>
      <c r="V100" s="242"/>
      <c r="W100" s="242"/>
      <c r="X100" s="188"/>
    </row>
    <row r="101" spans="1:24">
      <c r="A101" s="285" t="s">
        <v>18</v>
      </c>
    </row>
  </sheetData>
  <mergeCells count="11">
    <mergeCell ref="A6:A7"/>
    <mergeCell ref="B6:B7"/>
    <mergeCell ref="N5:S5"/>
    <mergeCell ref="D5:E5"/>
    <mergeCell ref="I5:M5"/>
    <mergeCell ref="C6:C7"/>
    <mergeCell ref="D4:E4"/>
    <mergeCell ref="F4:M4"/>
    <mergeCell ref="N4:W4"/>
    <mergeCell ref="T5:W5"/>
    <mergeCell ref="F5:H5"/>
  </mergeCells>
  <hyperlinks>
    <hyperlink ref="A1" location="'0. CONTENIDOS'!A1" display="CONTENIDOS" xr:uid="{235BCBB9-390F-3D41-A149-87030D1AD4BD}"/>
  </hyperlinks>
  <pageMargins left="0.7" right="0.7" top="0.75" bottom="0.75" header="0.3" footer="0.3"/>
  <ignoredErrors>
    <ignoredError sqref="B96:B100 B10:B19 B21:B31 B33:B43 B45:B55 B57:B63 B65:B70 B72:B76 B78:B82 B84:B88 B90:B94" evalError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29CAD0-992D-0B43-B92D-4129B8017501}">
  <sheetPr>
    <tabColor theme="9" tint="0.39997558519241921"/>
  </sheetPr>
  <dimension ref="A1:AG65"/>
  <sheetViews>
    <sheetView showGridLines="0" zoomScaleNormal="100" workbookViewId="0">
      <pane xSplit="2" ySplit="6" topLeftCell="C7" activePane="bottomRight" state="frozen"/>
      <selection pane="topRight" activeCell="C1" sqref="C1"/>
      <selection pane="bottomLeft" activeCell="A5" sqref="A5"/>
      <selection pane="bottomRight"/>
    </sheetView>
  </sheetViews>
  <sheetFormatPr baseColWidth="10" defaultRowHeight="14.5"/>
  <cols>
    <col min="1" max="1" width="16.81640625" bestFit="1" customWidth="1"/>
    <col min="2" max="2" width="63.36328125" bestFit="1" customWidth="1"/>
    <col min="3" max="3" width="17.36328125" bestFit="1" customWidth="1"/>
    <col min="4" max="5" width="17.36328125" customWidth="1"/>
    <col min="6" max="6" width="16.453125" customWidth="1"/>
    <col min="7" max="7" width="17" customWidth="1"/>
    <col min="8" max="8" width="22.81640625" customWidth="1"/>
    <col min="9" max="9" width="15.81640625" style="47" bestFit="1" customWidth="1"/>
    <col min="10" max="10" width="24.1796875" style="47" bestFit="1" customWidth="1"/>
    <col min="11" max="11" width="13.81640625" style="47" bestFit="1" customWidth="1"/>
    <col min="12" max="12" width="12.36328125" style="47" customWidth="1"/>
    <col min="13" max="13" width="27.453125" style="47" bestFit="1" customWidth="1"/>
    <col min="14" max="14" width="29" style="47" bestFit="1" customWidth="1"/>
    <col min="15" max="15" width="12" style="47" customWidth="1"/>
    <col min="16" max="22" width="12.36328125" style="47" customWidth="1"/>
    <col min="23" max="23" width="16.36328125" style="47" bestFit="1" customWidth="1"/>
    <col min="24" max="24" width="32.81640625" bestFit="1" customWidth="1"/>
    <col min="25" max="26" width="26.1796875" bestFit="1" customWidth="1"/>
    <col min="27" max="27" width="27" bestFit="1" customWidth="1"/>
    <col min="28" max="28" width="62.36328125" customWidth="1"/>
    <col min="29" max="29" width="48.453125" customWidth="1"/>
    <col min="30" max="30" width="70.453125" bestFit="1" customWidth="1"/>
    <col min="31" max="31" width="91.1796875" bestFit="1" customWidth="1"/>
    <col min="32" max="32" width="60.6328125" bestFit="1" customWidth="1"/>
    <col min="33" max="33" width="61.6328125" bestFit="1" customWidth="1"/>
  </cols>
  <sheetData>
    <row r="1" spans="1:33" ht="18.5">
      <c r="A1" s="9" t="s">
        <v>17</v>
      </c>
      <c r="C1" s="150"/>
      <c r="D1" s="150"/>
      <c r="E1" s="150"/>
    </row>
    <row r="2" spans="1:33" ht="18.5">
      <c r="A2" s="267" t="s">
        <v>433</v>
      </c>
      <c r="B2" s="268">
        <v>1</v>
      </c>
      <c r="C2" s="150"/>
      <c r="D2" s="150"/>
      <c r="E2" s="150"/>
    </row>
    <row r="3" spans="1:33" ht="18.5">
      <c r="A3" s="270" t="s">
        <v>427</v>
      </c>
      <c r="C3" s="150"/>
      <c r="D3" s="150"/>
      <c r="E3" s="150"/>
    </row>
    <row r="4" spans="1:33" s="12" customFormat="1" ht="16" customHeight="1">
      <c r="A4" s="317" t="s">
        <v>249</v>
      </c>
      <c r="B4" s="318"/>
      <c r="C4" s="324" t="s">
        <v>184</v>
      </c>
      <c r="D4" s="325"/>
      <c r="E4" s="325"/>
      <c r="F4" s="325"/>
      <c r="G4" s="325"/>
      <c r="H4" s="325"/>
      <c r="I4" s="325"/>
      <c r="J4" s="325"/>
      <c r="K4" s="325"/>
      <c r="L4" s="325"/>
      <c r="M4" s="325"/>
      <c r="N4" s="325"/>
      <c r="O4" s="325"/>
      <c r="P4" s="325"/>
      <c r="Q4" s="325"/>
      <c r="R4" s="325"/>
      <c r="S4" s="325"/>
      <c r="T4" s="325"/>
      <c r="U4" s="325"/>
      <c r="V4" s="325"/>
      <c r="W4" s="326"/>
      <c r="X4" s="321" t="s">
        <v>185</v>
      </c>
      <c r="Y4" s="322"/>
      <c r="Z4" s="322"/>
      <c r="AA4" s="322"/>
      <c r="AB4" s="323" t="s">
        <v>186</v>
      </c>
      <c r="AC4" s="323"/>
      <c r="AD4" s="323"/>
      <c r="AE4" s="323"/>
      <c r="AF4" s="323"/>
      <c r="AG4" s="323"/>
    </row>
    <row r="5" spans="1:33" s="12" customFormat="1" ht="32" customHeight="1">
      <c r="A5" s="319"/>
      <c r="B5" s="320"/>
      <c r="C5" s="261" t="s">
        <v>408</v>
      </c>
      <c r="D5" s="260" t="s">
        <v>409</v>
      </c>
      <c r="E5" s="260" t="s">
        <v>410</v>
      </c>
      <c r="F5" s="260" t="s">
        <v>425</v>
      </c>
      <c r="G5" s="260" t="s">
        <v>426</v>
      </c>
      <c r="H5" s="261" t="s">
        <v>314</v>
      </c>
      <c r="I5" s="262" t="s">
        <v>49</v>
      </c>
      <c r="J5" s="262" t="s">
        <v>48</v>
      </c>
      <c r="K5" s="262" t="s">
        <v>91</v>
      </c>
      <c r="L5" s="262" t="s">
        <v>50</v>
      </c>
      <c r="M5" s="262" t="s">
        <v>46</v>
      </c>
      <c r="N5" s="262" t="s">
        <v>47</v>
      </c>
      <c r="O5" s="262" t="s">
        <v>40</v>
      </c>
      <c r="P5" s="262" t="s">
        <v>41</v>
      </c>
      <c r="Q5" s="262" t="s">
        <v>37</v>
      </c>
      <c r="R5" s="262" t="s">
        <v>38</v>
      </c>
      <c r="S5" s="262" t="s">
        <v>94</v>
      </c>
      <c r="T5" s="262" t="s">
        <v>93</v>
      </c>
      <c r="U5" s="262" t="s">
        <v>92</v>
      </c>
      <c r="V5" s="262" t="s">
        <v>39</v>
      </c>
      <c r="W5" s="262" t="s">
        <v>107</v>
      </c>
      <c r="X5" s="125" t="s">
        <v>420</v>
      </c>
      <c r="Y5" s="125" t="s">
        <v>411</v>
      </c>
      <c r="Z5" s="126" t="s">
        <v>412</v>
      </c>
      <c r="AA5" s="125" t="s">
        <v>413</v>
      </c>
      <c r="AB5" s="127" t="s">
        <v>414</v>
      </c>
      <c r="AC5" s="127" t="s">
        <v>415</v>
      </c>
      <c r="AD5" s="127" t="s">
        <v>416</v>
      </c>
      <c r="AE5" s="127" t="s">
        <v>417</v>
      </c>
      <c r="AF5" s="128" t="s">
        <v>418</v>
      </c>
      <c r="AG5" s="127" t="s">
        <v>419</v>
      </c>
    </row>
    <row r="6" spans="1:33" s="12" customFormat="1">
      <c r="A6" s="129" t="s">
        <v>204</v>
      </c>
      <c r="B6" s="130" t="s">
        <v>434</v>
      </c>
      <c r="C6" s="152" t="s">
        <v>135</v>
      </c>
      <c r="D6" s="152" t="s">
        <v>135</v>
      </c>
      <c r="E6" s="152" t="s">
        <v>135</v>
      </c>
      <c r="F6" s="152" t="s">
        <v>135</v>
      </c>
      <c r="G6" s="152" t="s">
        <v>135</v>
      </c>
      <c r="H6" s="152" t="s">
        <v>135</v>
      </c>
      <c r="I6" s="152" t="s">
        <v>142</v>
      </c>
      <c r="J6" s="152" t="s">
        <v>138</v>
      </c>
      <c r="K6" s="152" t="s">
        <v>137</v>
      </c>
      <c r="L6" s="152" t="s">
        <v>143</v>
      </c>
      <c r="M6" s="152" t="s">
        <v>136</v>
      </c>
      <c r="N6" s="152" t="s">
        <v>141</v>
      </c>
      <c r="O6" s="152" t="s">
        <v>144</v>
      </c>
      <c r="P6" s="152" t="s">
        <v>145</v>
      </c>
      <c r="Q6" s="152" t="s">
        <v>146</v>
      </c>
      <c r="R6" s="152" t="s">
        <v>147</v>
      </c>
      <c r="S6" s="152" t="s">
        <v>148</v>
      </c>
      <c r="T6" s="152" t="s">
        <v>149</v>
      </c>
      <c r="U6" s="152" t="s">
        <v>150</v>
      </c>
      <c r="V6" s="152" t="s">
        <v>151</v>
      </c>
      <c r="W6" s="152" t="s">
        <v>152</v>
      </c>
      <c r="X6" s="131" t="s">
        <v>251</v>
      </c>
      <c r="Y6" s="131" t="s">
        <v>167</v>
      </c>
      <c r="Z6" s="132" t="s">
        <v>171</v>
      </c>
      <c r="AA6" s="131" t="s">
        <v>174</v>
      </c>
      <c r="AB6" s="133" t="s">
        <v>172</v>
      </c>
      <c r="AC6" s="133" t="s">
        <v>172</v>
      </c>
      <c r="AD6" s="133" t="s">
        <v>177</v>
      </c>
      <c r="AE6" s="133" t="s">
        <v>177</v>
      </c>
      <c r="AF6" s="133" t="s">
        <v>177</v>
      </c>
      <c r="AG6" s="133" t="s">
        <v>177</v>
      </c>
    </row>
    <row r="7" spans="1:33" s="12" customFormat="1">
      <c r="A7" s="134" t="s">
        <v>81</v>
      </c>
      <c r="B7" s="135"/>
      <c r="C7" s="171"/>
      <c r="D7" s="171"/>
      <c r="E7" s="171"/>
      <c r="F7" s="171"/>
      <c r="G7" s="171"/>
      <c r="H7" s="171"/>
      <c r="I7" s="263"/>
      <c r="J7" s="263"/>
      <c r="K7" s="263"/>
      <c r="L7" s="263"/>
      <c r="M7" s="263"/>
      <c r="N7" s="263"/>
      <c r="O7" s="263"/>
      <c r="P7" s="263"/>
      <c r="Q7" s="263"/>
      <c r="R7" s="263"/>
      <c r="S7" s="263"/>
      <c r="T7" s="263"/>
      <c r="U7" s="263"/>
      <c r="V7" s="263"/>
      <c r="W7" s="263"/>
      <c r="X7" s="173"/>
      <c r="Y7" s="173"/>
      <c r="Z7" s="173"/>
      <c r="AA7" s="173"/>
      <c r="AB7" s="173"/>
      <c r="AC7" s="173"/>
      <c r="AD7" s="173"/>
      <c r="AE7" s="173"/>
      <c r="AF7" s="173"/>
      <c r="AG7" s="174"/>
    </row>
    <row r="8" spans="1:33">
      <c r="A8" s="48">
        <f>'4. INFORMACIÓN'!$B$12</f>
        <v>0</v>
      </c>
      <c r="B8" s="48" t="str">
        <f>'9. USO DIRECTO DE AGUA'!A6</f>
        <v>EJEMPLO: AGUA POTABLE - CASINO Y SERVICIOS SANITARIOS</v>
      </c>
      <c r="C8" s="67">
        <f>VLOOKUP(B8,'9. USO DIRECTO DE AGUA'!$A$4:$O$12,15,FALSE)/$B$2</f>
        <v>0</v>
      </c>
      <c r="D8" s="67"/>
      <c r="E8" s="67"/>
      <c r="F8" s="172"/>
      <c r="G8" s="172"/>
      <c r="H8" s="172"/>
      <c r="I8" s="137"/>
      <c r="J8" s="137"/>
      <c r="K8" s="137"/>
      <c r="L8" s="137"/>
      <c r="M8" s="137"/>
      <c r="N8" s="137"/>
      <c r="O8" s="137"/>
      <c r="P8" s="137"/>
      <c r="Q8" s="137"/>
      <c r="R8" s="137"/>
      <c r="S8" s="137"/>
      <c r="T8" s="137"/>
      <c r="U8" s="137"/>
      <c r="V8" s="137"/>
      <c r="W8" s="137"/>
      <c r="X8" s="175"/>
      <c r="Y8" s="175"/>
      <c r="Z8" s="175"/>
      <c r="AA8" s="175"/>
      <c r="AB8" s="175"/>
      <c r="AC8" s="175"/>
      <c r="AD8" s="175"/>
      <c r="AE8" s="137">
        <f>C8*'13. FC INDICADORES'!$L$8*0.5</f>
        <v>0</v>
      </c>
      <c r="AF8" s="175"/>
      <c r="AG8" s="175"/>
    </row>
    <row r="9" spans="1:33">
      <c r="A9" s="48">
        <f>'4. INFORMACIÓN'!$B$12</f>
        <v>0</v>
      </c>
      <c r="B9" s="48" t="str">
        <f>'9. USO DIRECTO DE AGUA'!A7</f>
        <v xml:space="preserve">AGUA POTABLE - </v>
      </c>
      <c r="C9" s="67">
        <f>VLOOKUP(B9,'9. USO DIRECTO DE AGUA'!$A$4:$O$12,15,FALSE)/$B$2</f>
        <v>0</v>
      </c>
      <c r="D9" s="67"/>
      <c r="E9" s="67"/>
      <c r="F9" s="172"/>
      <c r="G9" s="172"/>
      <c r="H9" s="172"/>
      <c r="I9" s="137"/>
      <c r="J9" s="137"/>
      <c r="K9" s="137"/>
      <c r="L9" s="137"/>
      <c r="M9" s="137"/>
      <c r="N9" s="137"/>
      <c r="O9" s="137"/>
      <c r="P9" s="137"/>
      <c r="Q9" s="137"/>
      <c r="R9" s="137"/>
      <c r="S9" s="137"/>
      <c r="T9" s="137"/>
      <c r="U9" s="137"/>
      <c r="V9" s="137"/>
      <c r="W9" s="137"/>
      <c r="X9" s="175"/>
      <c r="Y9" s="175"/>
      <c r="Z9" s="175"/>
      <c r="AA9" s="175"/>
      <c r="AB9" s="175"/>
      <c r="AC9" s="175"/>
      <c r="AD9" s="175"/>
      <c r="AE9" s="137">
        <f>C9*'13. FC INDICADORES'!$L$8*0.5</f>
        <v>0</v>
      </c>
      <c r="AF9" s="175"/>
      <c r="AG9" s="175"/>
    </row>
    <row r="10" spans="1:33">
      <c r="A10" s="48">
        <f>'4. INFORMACIÓN'!$B$12</f>
        <v>0</v>
      </c>
      <c r="B10" s="48" t="str">
        <f>'9. USO DIRECTO DE AGUA'!A8</f>
        <v xml:space="preserve">AGUA POTABLE - </v>
      </c>
      <c r="C10" s="67">
        <f>VLOOKUP(B10,'9. USO DIRECTO DE AGUA'!$A$4:$O$12,15,FALSE)/$B$2</f>
        <v>0</v>
      </c>
      <c r="D10" s="67"/>
      <c r="E10" s="67"/>
      <c r="F10" s="172"/>
      <c r="G10" s="172"/>
      <c r="H10" s="172"/>
      <c r="I10" s="137"/>
      <c r="J10" s="137"/>
      <c r="K10" s="137"/>
      <c r="L10" s="137"/>
      <c r="M10" s="137"/>
      <c r="N10" s="137"/>
      <c r="O10" s="137"/>
      <c r="P10" s="137"/>
      <c r="Q10" s="137"/>
      <c r="R10" s="137"/>
      <c r="S10" s="137"/>
      <c r="T10" s="137"/>
      <c r="U10" s="137"/>
      <c r="V10" s="137"/>
      <c r="W10" s="137"/>
      <c r="X10" s="175"/>
      <c r="Y10" s="175"/>
      <c r="Z10" s="175"/>
      <c r="AA10" s="175"/>
      <c r="AB10" s="175"/>
      <c r="AC10" s="175"/>
      <c r="AD10" s="175"/>
      <c r="AE10" s="137">
        <f>C10*'13. FC INDICADORES'!$L$8*0.5</f>
        <v>0</v>
      </c>
      <c r="AF10" s="175"/>
      <c r="AG10" s="175"/>
    </row>
    <row r="11" spans="1:33">
      <c r="A11" s="48">
        <f>'4. INFORMACIÓN'!$B$12</f>
        <v>0</v>
      </c>
      <c r="B11" s="48" t="str">
        <f>'9. USO DIRECTO DE AGUA'!A9</f>
        <v xml:space="preserve">AGUA POTABLE - </v>
      </c>
      <c r="C11" s="67">
        <f>VLOOKUP(B11,'9. USO DIRECTO DE AGUA'!$A$4:$O$12,15,FALSE)/$B$2</f>
        <v>0</v>
      </c>
      <c r="D11" s="67"/>
      <c r="E11" s="67"/>
      <c r="F11" s="172"/>
      <c r="G11" s="172"/>
      <c r="H11" s="172"/>
      <c r="I11" s="137"/>
      <c r="J11" s="137"/>
      <c r="K11" s="137"/>
      <c r="L11" s="137"/>
      <c r="M11" s="137"/>
      <c r="N11" s="137"/>
      <c r="O11" s="137"/>
      <c r="P11" s="137"/>
      <c r="Q11" s="137"/>
      <c r="R11" s="137"/>
      <c r="S11" s="137"/>
      <c r="T11" s="137"/>
      <c r="U11" s="137"/>
      <c r="V11" s="137"/>
      <c r="W11" s="137"/>
      <c r="X11" s="175"/>
      <c r="Y11" s="175"/>
      <c r="Z11" s="175"/>
      <c r="AA11" s="175"/>
      <c r="AB11" s="175"/>
      <c r="AC11" s="175"/>
      <c r="AD11" s="175"/>
      <c r="AE11" s="137">
        <f>C11*'13. FC INDICADORES'!$L$8*0.5</f>
        <v>0</v>
      </c>
      <c r="AF11" s="175"/>
      <c r="AG11" s="175"/>
    </row>
    <row r="12" spans="1:33">
      <c r="A12" s="48">
        <f>'4. INFORMACIÓN'!$B$12</f>
        <v>0</v>
      </c>
      <c r="B12" s="48" t="str">
        <f>'9. USO DIRECTO DE AGUA'!A10</f>
        <v xml:space="preserve">AGUA POTABLE - </v>
      </c>
      <c r="C12" s="67">
        <f>VLOOKUP(B12,'9. USO DIRECTO DE AGUA'!$A$4:$O$12,15,FALSE)/$B$2</f>
        <v>0</v>
      </c>
      <c r="D12" s="67"/>
      <c r="E12" s="67"/>
      <c r="F12" s="172"/>
      <c r="G12" s="172"/>
      <c r="H12" s="172"/>
      <c r="I12" s="137"/>
      <c r="J12" s="137"/>
      <c r="K12" s="137"/>
      <c r="L12" s="137"/>
      <c r="M12" s="137"/>
      <c r="N12" s="137"/>
      <c r="O12" s="137"/>
      <c r="P12" s="137"/>
      <c r="Q12" s="137"/>
      <c r="R12" s="137"/>
      <c r="S12" s="137"/>
      <c r="T12" s="137"/>
      <c r="U12" s="137"/>
      <c r="V12" s="137"/>
      <c r="W12" s="137"/>
      <c r="X12" s="175"/>
      <c r="Y12" s="175"/>
      <c r="Z12" s="175"/>
      <c r="AA12" s="175"/>
      <c r="AB12" s="175"/>
      <c r="AC12" s="175"/>
      <c r="AD12" s="175"/>
      <c r="AE12" s="137">
        <f>C12*'13. FC INDICADORES'!$L$8*0.5</f>
        <v>0</v>
      </c>
      <c r="AF12" s="175"/>
      <c r="AG12" s="175"/>
    </row>
    <row r="13" spans="1:33">
      <c r="A13" s="48">
        <f>'4. INFORMACIÓN'!$B$12</f>
        <v>0</v>
      </c>
      <c r="B13" s="48" t="str">
        <f>'9. USO DIRECTO DE AGUA'!A16</f>
        <v>EJEMPLO: AGUA DE POZO - LAVADO DE MATERIAS PRIMAS</v>
      </c>
      <c r="C13" s="67"/>
      <c r="D13" s="67">
        <f>VLOOKUP(B13,'9. USO DIRECTO DE AGUA'!$A$14:$O$22,15,FALSE)/$B$2</f>
        <v>0</v>
      </c>
      <c r="E13" s="67"/>
      <c r="F13" s="172"/>
      <c r="G13" s="172"/>
      <c r="H13" s="172"/>
      <c r="I13" s="137"/>
      <c r="J13" s="137"/>
      <c r="K13" s="137"/>
      <c r="L13" s="137"/>
      <c r="M13" s="137"/>
      <c r="N13" s="137"/>
      <c r="O13" s="137"/>
      <c r="P13" s="137"/>
      <c r="Q13" s="137"/>
      <c r="R13" s="137"/>
      <c r="S13" s="137"/>
      <c r="T13" s="137"/>
      <c r="U13" s="137"/>
      <c r="V13" s="137"/>
      <c r="W13" s="137"/>
      <c r="X13" s="175"/>
      <c r="Y13" s="175"/>
      <c r="Z13" s="175"/>
      <c r="AA13" s="175"/>
      <c r="AB13" s="175"/>
      <c r="AC13" s="175"/>
      <c r="AD13" s="175"/>
      <c r="AE13" s="137">
        <f>D13*'13. FC INDICADORES'!$L$8</f>
        <v>0</v>
      </c>
      <c r="AF13" s="175"/>
      <c r="AG13" s="175"/>
    </row>
    <row r="14" spans="1:33">
      <c r="A14" s="48">
        <f>'4. INFORMACIÓN'!$B$12</f>
        <v>0</v>
      </c>
      <c r="B14" s="48" t="str">
        <f>'9. USO DIRECTO DE AGUA'!A17</f>
        <v>EJEMPLO: AGUA DE POZO - LIMPIEZA DE EQUIPOS</v>
      </c>
      <c r="C14" s="67"/>
      <c r="D14" s="67">
        <f>VLOOKUP(B14,'9. USO DIRECTO DE AGUA'!$A$14:$O$22,15,FALSE)/$B$2</f>
        <v>0</v>
      </c>
      <c r="E14" s="67"/>
      <c r="F14" s="172"/>
      <c r="G14" s="172"/>
      <c r="H14" s="172"/>
      <c r="I14" s="137"/>
      <c r="J14" s="137"/>
      <c r="K14" s="137"/>
      <c r="L14" s="137"/>
      <c r="M14" s="137"/>
      <c r="N14" s="137"/>
      <c r="O14" s="137"/>
      <c r="P14" s="137"/>
      <c r="Q14" s="137"/>
      <c r="R14" s="137"/>
      <c r="S14" s="137"/>
      <c r="T14" s="137"/>
      <c r="U14" s="137"/>
      <c r="V14" s="137"/>
      <c r="W14" s="137"/>
      <c r="X14" s="175"/>
      <c r="Y14" s="175"/>
      <c r="Z14" s="175"/>
      <c r="AA14" s="175"/>
      <c r="AB14" s="175"/>
      <c r="AC14" s="175"/>
      <c r="AD14" s="175"/>
      <c r="AE14" s="137">
        <f>D14*'13. FC INDICADORES'!$L$8</f>
        <v>0</v>
      </c>
      <c r="AF14" s="175"/>
      <c r="AG14" s="175"/>
    </row>
    <row r="15" spans="1:33">
      <c r="A15" s="48">
        <f>'4. INFORMACIÓN'!$B$12</f>
        <v>0</v>
      </c>
      <c r="B15" s="48" t="str">
        <f>'9. USO DIRECTO DE AGUA'!A18</f>
        <v xml:space="preserve">AGUA DE POZO - </v>
      </c>
      <c r="C15" s="67"/>
      <c r="D15" s="67">
        <f>VLOOKUP(B15,'9. USO DIRECTO DE AGUA'!$A$14:$O$22,15,FALSE)/$B$2</f>
        <v>0</v>
      </c>
      <c r="E15" s="67"/>
      <c r="F15" s="172"/>
      <c r="G15" s="172"/>
      <c r="H15" s="172"/>
      <c r="I15" s="137"/>
      <c r="J15" s="137"/>
      <c r="K15" s="137"/>
      <c r="L15" s="137"/>
      <c r="M15" s="137"/>
      <c r="N15" s="137"/>
      <c r="O15" s="137"/>
      <c r="P15" s="137"/>
      <c r="Q15" s="137"/>
      <c r="R15" s="137"/>
      <c r="S15" s="137"/>
      <c r="T15" s="137"/>
      <c r="U15" s="137"/>
      <c r="V15" s="137"/>
      <c r="W15" s="137"/>
      <c r="X15" s="175"/>
      <c r="Y15" s="175"/>
      <c r="Z15" s="175"/>
      <c r="AA15" s="175"/>
      <c r="AB15" s="175"/>
      <c r="AC15" s="175"/>
      <c r="AD15" s="175"/>
      <c r="AE15" s="137">
        <f>D15*'13. FC INDICADORES'!$L$8</f>
        <v>0</v>
      </c>
      <c r="AF15" s="175"/>
      <c r="AG15" s="175"/>
    </row>
    <row r="16" spans="1:33">
      <c r="A16" s="48">
        <f>'4. INFORMACIÓN'!$B$12</f>
        <v>0</v>
      </c>
      <c r="B16" s="48" t="str">
        <f>'9. USO DIRECTO DE AGUA'!A19</f>
        <v xml:space="preserve">AGUA DE POZO - </v>
      </c>
      <c r="C16" s="67"/>
      <c r="D16" s="67">
        <f>VLOOKUP(B16,'9. USO DIRECTO DE AGUA'!$A$14:$O$22,15,FALSE)/$B$2</f>
        <v>0</v>
      </c>
      <c r="E16" s="67"/>
      <c r="F16" s="172"/>
      <c r="G16" s="172"/>
      <c r="H16" s="172"/>
      <c r="I16" s="137"/>
      <c r="J16" s="137"/>
      <c r="K16" s="137"/>
      <c r="L16" s="137"/>
      <c r="M16" s="137"/>
      <c r="N16" s="137"/>
      <c r="O16" s="137"/>
      <c r="P16" s="137"/>
      <c r="Q16" s="137"/>
      <c r="R16" s="137"/>
      <c r="S16" s="137"/>
      <c r="T16" s="137"/>
      <c r="U16" s="137"/>
      <c r="V16" s="137"/>
      <c r="W16" s="137"/>
      <c r="X16" s="175"/>
      <c r="Y16" s="175"/>
      <c r="Z16" s="175"/>
      <c r="AA16" s="175"/>
      <c r="AB16" s="175"/>
      <c r="AC16" s="175"/>
      <c r="AD16" s="175"/>
      <c r="AE16" s="137">
        <f>D16*'13. FC INDICADORES'!$L$8</f>
        <v>0</v>
      </c>
      <c r="AF16" s="175"/>
      <c r="AG16" s="175"/>
    </row>
    <row r="17" spans="1:33">
      <c r="A17" s="48">
        <f>'4. INFORMACIÓN'!$B$12</f>
        <v>0</v>
      </c>
      <c r="B17" s="48" t="str">
        <f>'9. USO DIRECTO DE AGUA'!A20</f>
        <v xml:space="preserve">AGUA DE POZO - </v>
      </c>
      <c r="C17" s="67"/>
      <c r="D17" s="67">
        <f>VLOOKUP(B17,'9. USO DIRECTO DE AGUA'!$A$14:$O$22,15,FALSE)/$B$2</f>
        <v>0</v>
      </c>
      <c r="E17" s="67"/>
      <c r="F17" s="172"/>
      <c r="G17" s="172"/>
      <c r="H17" s="172"/>
      <c r="I17" s="137"/>
      <c r="J17" s="137"/>
      <c r="K17" s="137"/>
      <c r="L17" s="137"/>
      <c r="M17" s="137"/>
      <c r="N17" s="137"/>
      <c r="O17" s="137"/>
      <c r="P17" s="137"/>
      <c r="Q17" s="137"/>
      <c r="R17" s="137"/>
      <c r="S17" s="137"/>
      <c r="T17" s="137"/>
      <c r="U17" s="137"/>
      <c r="V17" s="137"/>
      <c r="W17" s="137"/>
      <c r="X17" s="175"/>
      <c r="Y17" s="175"/>
      <c r="Z17" s="175"/>
      <c r="AA17" s="175"/>
      <c r="AB17" s="175"/>
      <c r="AC17" s="175"/>
      <c r="AD17" s="175"/>
      <c r="AE17" s="137">
        <f>D17*'13. FC INDICADORES'!$L$8</f>
        <v>0</v>
      </c>
      <c r="AF17" s="175"/>
      <c r="AG17" s="175"/>
    </row>
    <row r="18" spans="1:33">
      <c r="A18" s="48">
        <f>'4. INFORMACIÓN'!$B$12</f>
        <v>0</v>
      </c>
      <c r="B18" s="48" t="str">
        <f>'9. USO DIRECTO DE AGUA'!A26</f>
        <v>EJEMPLO: AGUA DE CANAL "NOMBRE DEL CANAL" - CONDENSADORES EVAPORATIVOS</v>
      </c>
      <c r="C18" s="67"/>
      <c r="D18" s="67"/>
      <c r="E18" s="67">
        <f>VLOOKUP(B18,'9. USO DIRECTO DE AGUA'!$A$24:$O$32,15,FALSE)/$B$2</f>
        <v>0</v>
      </c>
      <c r="F18" s="172"/>
      <c r="G18" s="172"/>
      <c r="H18" s="172"/>
      <c r="I18" s="137"/>
      <c r="J18" s="137"/>
      <c r="K18" s="137"/>
      <c r="L18" s="137"/>
      <c r="M18" s="137"/>
      <c r="N18" s="137"/>
      <c r="O18" s="137"/>
      <c r="P18" s="137"/>
      <c r="Q18" s="137"/>
      <c r="R18" s="137"/>
      <c r="S18" s="137"/>
      <c r="T18" s="137"/>
      <c r="U18" s="137"/>
      <c r="V18" s="137"/>
      <c r="W18" s="137"/>
      <c r="X18" s="175"/>
      <c r="Y18" s="175"/>
      <c r="Z18" s="175"/>
      <c r="AA18" s="175"/>
      <c r="AB18" s="175"/>
      <c r="AC18" s="175"/>
      <c r="AD18" s="175"/>
      <c r="AE18" s="137"/>
      <c r="AF18" s="175"/>
      <c r="AG18" s="175"/>
    </row>
    <row r="19" spans="1:33">
      <c r="A19" s="48">
        <f>'4. INFORMACIÓN'!$B$12</f>
        <v>0</v>
      </c>
      <c r="B19" s="48" t="str">
        <f>'9. USO DIRECTO DE AGUA'!A27</f>
        <v xml:space="preserve">AGUA DE XXX "INDICAR NOMBRE DE XXX" - </v>
      </c>
      <c r="C19" s="67"/>
      <c r="D19" s="67"/>
      <c r="E19" s="67">
        <f>VLOOKUP(B19,'9. USO DIRECTO DE AGUA'!$A$24:$O$32,15,FALSE)/$B$2</f>
        <v>0</v>
      </c>
      <c r="F19" s="172"/>
      <c r="G19" s="172"/>
      <c r="H19" s="172"/>
      <c r="I19" s="137"/>
      <c r="J19" s="137"/>
      <c r="K19" s="137"/>
      <c r="L19" s="137"/>
      <c r="M19" s="137"/>
      <c r="N19" s="137"/>
      <c r="O19" s="137"/>
      <c r="P19" s="137"/>
      <c r="Q19" s="137"/>
      <c r="R19" s="137"/>
      <c r="S19" s="137"/>
      <c r="T19" s="137"/>
      <c r="U19" s="137"/>
      <c r="V19" s="137"/>
      <c r="W19" s="137"/>
      <c r="X19" s="175"/>
      <c r="Y19" s="175"/>
      <c r="Z19" s="175"/>
      <c r="AA19" s="175"/>
      <c r="AB19" s="175"/>
      <c r="AC19" s="175"/>
      <c r="AD19" s="175"/>
      <c r="AE19" s="137"/>
      <c r="AF19" s="175"/>
      <c r="AG19" s="175"/>
    </row>
    <row r="20" spans="1:33">
      <c r="A20" s="48">
        <f>'4. INFORMACIÓN'!$B$12</f>
        <v>0</v>
      </c>
      <c r="B20" s="48" t="str">
        <f>'9. USO DIRECTO DE AGUA'!A28</f>
        <v xml:space="preserve">AGUA DE XXX "INDICAR NOMBRE DE XXX" - </v>
      </c>
      <c r="C20" s="67"/>
      <c r="D20" s="67"/>
      <c r="E20" s="67">
        <f>VLOOKUP(B20,'9. USO DIRECTO DE AGUA'!$A$24:$O$32,15,FALSE)/$B$2</f>
        <v>0</v>
      </c>
      <c r="F20" s="172"/>
      <c r="G20" s="172"/>
      <c r="H20" s="172"/>
      <c r="I20" s="137"/>
      <c r="J20" s="137"/>
      <c r="K20" s="137"/>
      <c r="L20" s="137"/>
      <c r="M20" s="137"/>
      <c r="N20" s="137"/>
      <c r="O20" s="137"/>
      <c r="P20" s="137"/>
      <c r="Q20" s="137"/>
      <c r="R20" s="137"/>
      <c r="S20" s="137"/>
      <c r="T20" s="137"/>
      <c r="U20" s="137"/>
      <c r="V20" s="137"/>
      <c r="W20" s="137"/>
      <c r="X20" s="175"/>
      <c r="Y20" s="175"/>
      <c r="Z20" s="175"/>
      <c r="AA20" s="175"/>
      <c r="AB20" s="175"/>
      <c r="AC20" s="175"/>
      <c r="AD20" s="175"/>
      <c r="AE20" s="137"/>
      <c r="AF20" s="175"/>
      <c r="AG20" s="175"/>
    </row>
    <row r="21" spans="1:33">
      <c r="A21" s="48">
        <f>'4. INFORMACIÓN'!$B$12</f>
        <v>0</v>
      </c>
      <c r="B21" s="48" t="str">
        <f>'9. USO DIRECTO DE AGUA'!A29</f>
        <v xml:space="preserve">AGUA DE XXX "INDICAR NOMBRE DE XXX" - </v>
      </c>
      <c r="C21" s="67"/>
      <c r="D21" s="67"/>
      <c r="E21" s="67">
        <f>VLOOKUP(B21,'9. USO DIRECTO DE AGUA'!$A$24:$O$32,15,FALSE)/$B$2</f>
        <v>0</v>
      </c>
      <c r="F21" s="172"/>
      <c r="G21" s="172"/>
      <c r="H21" s="172"/>
      <c r="I21" s="137"/>
      <c r="J21" s="137"/>
      <c r="K21" s="137"/>
      <c r="L21" s="137"/>
      <c r="M21" s="137"/>
      <c r="N21" s="137"/>
      <c r="O21" s="137"/>
      <c r="P21" s="137"/>
      <c r="Q21" s="137"/>
      <c r="R21" s="137"/>
      <c r="S21" s="137"/>
      <c r="T21" s="137"/>
      <c r="U21" s="137"/>
      <c r="V21" s="137"/>
      <c r="W21" s="137"/>
      <c r="X21" s="175"/>
      <c r="Y21" s="175"/>
      <c r="Z21" s="175"/>
      <c r="AA21" s="175"/>
      <c r="AB21" s="175"/>
      <c r="AC21" s="175"/>
      <c r="AD21" s="175"/>
      <c r="AE21" s="137"/>
      <c r="AF21" s="175"/>
      <c r="AG21" s="175"/>
    </row>
    <row r="22" spans="1:33">
      <c r="A22" s="48">
        <f>'4. INFORMACIÓN'!$B$12</f>
        <v>0</v>
      </c>
      <c r="B22" s="48" t="str">
        <f>'9. USO DIRECTO DE AGUA'!A30</f>
        <v xml:space="preserve">AGUA DE XXX "INDICAR NOMBRE DE XXX" - </v>
      </c>
      <c r="C22" s="67"/>
      <c r="D22" s="67"/>
      <c r="E22" s="67">
        <f>VLOOKUP(B22,'9. USO DIRECTO DE AGUA'!$A$24:$O$32,15,FALSE)/$B$2</f>
        <v>0</v>
      </c>
      <c r="F22" s="172"/>
      <c r="G22" s="172"/>
      <c r="H22" s="172"/>
      <c r="I22" s="137"/>
      <c r="J22" s="137"/>
      <c r="K22" s="137"/>
      <c r="L22" s="137"/>
      <c r="M22" s="137"/>
      <c r="N22" s="137"/>
      <c r="O22" s="137"/>
      <c r="P22" s="137"/>
      <c r="Q22" s="137"/>
      <c r="R22" s="137"/>
      <c r="S22" s="137"/>
      <c r="T22" s="137"/>
      <c r="U22" s="137"/>
      <c r="V22" s="137"/>
      <c r="W22" s="137"/>
      <c r="X22" s="175"/>
      <c r="Y22" s="175"/>
      <c r="Z22" s="175"/>
      <c r="AA22" s="175"/>
      <c r="AB22" s="175"/>
      <c r="AC22" s="175"/>
      <c r="AD22" s="175"/>
      <c r="AE22" s="137"/>
      <c r="AF22" s="175"/>
      <c r="AG22" s="175"/>
    </row>
    <row r="23" spans="1:33" s="12" customFormat="1">
      <c r="A23" s="134" t="s">
        <v>85</v>
      </c>
      <c r="B23" s="135"/>
      <c r="C23" s="171"/>
      <c r="D23" s="171"/>
      <c r="E23" s="171"/>
      <c r="F23" s="171"/>
      <c r="G23" s="171"/>
      <c r="H23" s="171"/>
      <c r="I23" s="263"/>
      <c r="J23" s="263"/>
      <c r="K23" s="263"/>
      <c r="L23" s="263"/>
      <c r="M23" s="263"/>
      <c r="N23" s="263"/>
      <c r="O23" s="263"/>
      <c r="P23" s="263"/>
      <c r="Q23" s="263"/>
      <c r="R23" s="263"/>
      <c r="S23" s="263"/>
      <c r="T23" s="263"/>
      <c r="U23" s="263"/>
      <c r="V23" s="263"/>
      <c r="W23" s="263"/>
      <c r="X23" s="173"/>
      <c r="Y23" s="173"/>
      <c r="Z23" s="173"/>
      <c r="AA23" s="173"/>
      <c r="AB23" s="173"/>
      <c r="AC23" s="173"/>
      <c r="AD23" s="173"/>
      <c r="AE23" s="173"/>
      <c r="AF23" s="173"/>
      <c r="AG23" s="174"/>
    </row>
    <row r="24" spans="1:33">
      <c r="A24" s="48">
        <f>'4. INFORMACIÓN'!$B$12</f>
        <v>0</v>
      </c>
      <c r="B24" s="48" t="str">
        <f>'9. USO DIRECTO DE AGUA'!A40</f>
        <v>EJEMPLO: DESCARGA PTAR - CANAL "NOMBRE DEL CANAL"</v>
      </c>
      <c r="C24" s="67"/>
      <c r="D24" s="67"/>
      <c r="E24" s="67"/>
      <c r="F24" s="67">
        <f>VLOOKUP(B24,'9. USO DIRECTO DE AGUA'!$A$38:$O$43,15,FALSE)/$B$2</f>
        <v>0</v>
      </c>
      <c r="G24" s="67"/>
      <c r="H24" s="67"/>
      <c r="I24" s="137">
        <f>INDEX('12. EMISIÓN CONTAMINANTES'!$A$4:$Q$8,MATCH($B$24,'12. EMISIÓN CONTAMINANTES'!$A$4:$A$8,0),MATCH(I5,'12. EMISIÓN CONTAMINANTES'!$A$4:$Q$4,0))/$B$2</f>
        <v>0</v>
      </c>
      <c r="J24" s="137">
        <f>INDEX('12. EMISIÓN CONTAMINANTES'!$A$4:$Q$8,MATCH($B$24,'12. EMISIÓN CONTAMINANTES'!$A$4:$A$8,0),MATCH(J5,'12. EMISIÓN CONTAMINANTES'!$A$4:$Q$4,0))/$B$2</f>
        <v>0</v>
      </c>
      <c r="K24" s="137">
        <f>INDEX('12. EMISIÓN CONTAMINANTES'!$A$4:$Q$8,MATCH($B$24,'12. EMISIÓN CONTAMINANTES'!$A$4:$A$8,0),MATCH(K5,'12. EMISIÓN CONTAMINANTES'!$A$4:$Q$4,0))/$B$2</f>
        <v>0</v>
      </c>
      <c r="L24" s="137">
        <f>INDEX('12. EMISIÓN CONTAMINANTES'!$A$4:$Q$8,MATCH($B$24,'12. EMISIÓN CONTAMINANTES'!$A$4:$A$8,0),MATCH(L5,'12. EMISIÓN CONTAMINANTES'!$A$4:$Q$4,0))/$B$2</f>
        <v>0</v>
      </c>
      <c r="M24" s="137">
        <f>INDEX('12. EMISIÓN CONTAMINANTES'!$A$4:$Q$8,MATCH($B$24,'12. EMISIÓN CONTAMINANTES'!$A$4:$A$8,0),MATCH(M5,'12. EMISIÓN CONTAMINANTES'!$A$4:$Q$4,0))/$B$2</f>
        <v>0</v>
      </c>
      <c r="N24" s="137">
        <f>INDEX('12. EMISIÓN CONTAMINANTES'!$A$4:$Q$8,MATCH($B$24,'12. EMISIÓN CONTAMINANTES'!$A$4:$A$8,0),MATCH(N5,'12. EMISIÓN CONTAMINANTES'!$A$4:$Q$4,0))/$B$2</f>
        <v>0</v>
      </c>
      <c r="O24" s="137">
        <f>INDEX('12. EMISIÓN CONTAMINANTES'!$A$4:$Q$8,MATCH($B$24,'12. EMISIÓN CONTAMINANTES'!$A$4:$A$8,0),MATCH(O5,'12. EMISIÓN CONTAMINANTES'!$A$4:$Q$4,0))/$B$2</f>
        <v>0</v>
      </c>
      <c r="P24" s="137">
        <f>INDEX('12. EMISIÓN CONTAMINANTES'!$A$4:$Q$8,MATCH($B$24,'12. EMISIÓN CONTAMINANTES'!$A$4:$A$8,0),MATCH(P5,'12. EMISIÓN CONTAMINANTES'!$A$4:$Q$4,0))/$B$2</f>
        <v>0</v>
      </c>
      <c r="Q24" s="137">
        <f>INDEX('12. EMISIÓN CONTAMINANTES'!$A$4:$Q$8,MATCH($B$24,'12. EMISIÓN CONTAMINANTES'!$A$4:$A$8,0),MATCH(Q5,'12. EMISIÓN CONTAMINANTES'!$A$4:$Q$4,0))/$B$2</f>
        <v>0</v>
      </c>
      <c r="R24" s="137">
        <f>INDEX('12. EMISIÓN CONTAMINANTES'!$A$4:$Q$8,MATCH($B$24,'12. EMISIÓN CONTAMINANTES'!$A$4:$A$8,0),MATCH(R5,'12. EMISIÓN CONTAMINANTES'!$A$4:$Q$4,0))/$B$2</f>
        <v>0</v>
      </c>
      <c r="S24" s="137">
        <f>INDEX('12. EMISIÓN CONTAMINANTES'!$A$4:$Q$8,MATCH($B$24,'12. EMISIÓN CONTAMINANTES'!$A$4:$A$8,0),MATCH(S5,'12. EMISIÓN CONTAMINANTES'!$A$4:$Q$4,0))/$B$2</f>
        <v>0</v>
      </c>
      <c r="T24" s="137">
        <f>INDEX('12. EMISIÓN CONTAMINANTES'!$A$4:$Q$8,MATCH($B$24,'12. EMISIÓN CONTAMINANTES'!$A$4:$A$8,0),MATCH(T5,'12. EMISIÓN CONTAMINANTES'!$A$4:$Q$4,0))/$B$2</f>
        <v>0</v>
      </c>
      <c r="U24" s="137">
        <f>INDEX('12. EMISIÓN CONTAMINANTES'!$A$4:$Q$8,MATCH($B$24,'12. EMISIÓN CONTAMINANTES'!$A$4:$A$8,0),MATCH(U5,'12. EMISIÓN CONTAMINANTES'!$A$4:$Q$4,0))/$B$2</f>
        <v>0</v>
      </c>
      <c r="V24" s="137">
        <f>INDEX('12. EMISIÓN CONTAMINANTES'!$A$4:$Q$8,MATCH($B$24,'12. EMISIÓN CONTAMINANTES'!$A$4:$A$8,0),MATCH(V5,'12. EMISIÓN CONTAMINANTES'!$A$4:$Q$4,0))/$B$2</f>
        <v>0</v>
      </c>
      <c r="W24" s="137">
        <f>INDEX('12. EMISIÓN CONTAMINANTES'!$A$4:$Q$8,MATCH($B$24,'12. EMISIÓN CONTAMINANTES'!$A$4:$A$8,0),MATCH(W5,'12. EMISIÓN CONTAMINANTES'!$A$4:$Q$4,0))/$B$2</f>
        <v>0</v>
      </c>
      <c r="X24" s="137"/>
      <c r="Y24" s="137">
        <f>O24*'13. FC INDICADORES'!$G$15+P24*'13. FC INDICADORES'!$G$16+Q24*'13. FC INDICADORES'!$G$17+R24*'13. FC INDICADORES'!$G$18+S24*'13. FC INDICADORES'!$G$19+T24*'13. FC INDICADORES'!$G$20+U24*'13. FC INDICADORES'!$G$21+V24*'13. FC INDICADORES'!$G$22+W24*'13. FC INDICADORES'!$G$23</f>
        <v>0</v>
      </c>
      <c r="Z24" s="137">
        <f>O24*'13. FC INDICADORES'!$H$15+P24*'13. FC INDICADORES'!$H$16+Q24*'13. FC INDICADORES'!$H$17+R24*'13. FC INDICADORES'!$H$18+S24*'13. FC INDICADORES'!$H$19+T24*'13. FC INDICADORES'!$H$20+U24*'13. FC INDICADORES'!$H$21+V24*'13. FC INDICADORES'!$H$22+W24*'13. FC INDICADORES'!$H$23</f>
        <v>0</v>
      </c>
      <c r="AA24" s="137">
        <f>K24*'13. FC INDICADORES'!$E$28+M24*'13. FC INDICADORES'!$E$30</f>
        <v>0</v>
      </c>
      <c r="AB24" s="175"/>
      <c r="AC24" s="137">
        <f>O24*'13. FC INDICADORES'!$K$15+P24*'13. FC INDICADORES'!$K$16+Q24*'13. FC INDICADORES'!$K$17+R24*'13. FC INDICADORES'!$K$18+S24*'13. FC INDICADORES'!$K$19+T24*'13. FC INDICADORES'!$K$20+U24*'13. FC INDICADORES'!$K$21+V24*'13. FC INDICADORES'!$K$22+W24*'13. FC INDICADORES'!$K$23</f>
        <v>0</v>
      </c>
      <c r="AD24" s="175"/>
      <c r="AE24" s="175"/>
      <c r="AF24" s="137">
        <f>Z24*'13. FC INDICADORES'!$B$35</f>
        <v>0</v>
      </c>
      <c r="AG24" s="137">
        <f>AA24*'13. FC INDICADORES'!$B$37</f>
        <v>0</v>
      </c>
    </row>
    <row r="25" spans="1:33">
      <c r="A25" s="48">
        <f>'4. INFORMACIÓN'!$B$12</f>
        <v>0</v>
      </c>
      <c r="B25" s="48" t="str">
        <f>'9. USO DIRECTO DE AGUA'!A41</f>
        <v>PROCESO/EQUIPO QUE DESCARGA - NOMBRE CUERPO RECEPTOR</v>
      </c>
      <c r="C25" s="67"/>
      <c r="D25" s="67"/>
      <c r="E25" s="67"/>
      <c r="F25" s="67">
        <f>VLOOKUP(B25,'9. USO DIRECTO DE AGUA'!$A$38:$O$43,15,FALSE)/$B$2</f>
        <v>0</v>
      </c>
      <c r="G25" s="67"/>
      <c r="H25" s="67"/>
      <c r="I25" s="137">
        <f>INDEX('12. EMISIÓN CONTAMINANTES'!$A$4:$Q$8,MATCH($B$25,'12. EMISIÓN CONTAMINANTES'!$A$4:$A$8,0),MATCH(I5,'12. EMISIÓN CONTAMINANTES'!$A$4:$Q$4,0))/$B$2</f>
        <v>0</v>
      </c>
      <c r="J25" s="137">
        <f>INDEX('12. EMISIÓN CONTAMINANTES'!$A$4:$Q$8,MATCH($B$25,'12. EMISIÓN CONTAMINANTES'!$A$4:$A$8,0),MATCH(J5,'12. EMISIÓN CONTAMINANTES'!$A$4:$Q$4,0))/$B$2</f>
        <v>0</v>
      </c>
      <c r="K25" s="137">
        <f>INDEX('12. EMISIÓN CONTAMINANTES'!$A$4:$Q$8,MATCH($B$25,'12. EMISIÓN CONTAMINANTES'!$A$4:$A$8,0),MATCH(K5,'12. EMISIÓN CONTAMINANTES'!$A$4:$Q$4,0))/$B$2</f>
        <v>0</v>
      </c>
      <c r="L25" s="137">
        <f>INDEX('12. EMISIÓN CONTAMINANTES'!$A$4:$Q$8,MATCH($B$25,'12. EMISIÓN CONTAMINANTES'!$A$4:$A$8,0),MATCH(L5,'12. EMISIÓN CONTAMINANTES'!$A$4:$Q$4,0))/$B$2</f>
        <v>0</v>
      </c>
      <c r="M25" s="137">
        <f>INDEX('12. EMISIÓN CONTAMINANTES'!$A$4:$Q$8,MATCH($B$25,'12. EMISIÓN CONTAMINANTES'!$A$4:$A$8,0),MATCH(M5,'12. EMISIÓN CONTAMINANTES'!$A$4:$Q$4,0))/$B$2</f>
        <v>0</v>
      </c>
      <c r="N25" s="137">
        <f>INDEX('12. EMISIÓN CONTAMINANTES'!$A$4:$Q$8,MATCH($B$25,'12. EMISIÓN CONTAMINANTES'!$A$4:$A$8,0),MATCH(N5,'12. EMISIÓN CONTAMINANTES'!$A$4:$Q$4,0))/$B$2</f>
        <v>0</v>
      </c>
      <c r="O25" s="137">
        <f>INDEX('12. EMISIÓN CONTAMINANTES'!$A$4:$Q$8,MATCH($B$25,'12. EMISIÓN CONTAMINANTES'!$A$4:$A$8,0),MATCH(O5,'12. EMISIÓN CONTAMINANTES'!$A$4:$Q$4,0))/$B$2</f>
        <v>0</v>
      </c>
      <c r="P25" s="137">
        <f>INDEX('12. EMISIÓN CONTAMINANTES'!$A$4:$Q$8,MATCH($B$25,'12. EMISIÓN CONTAMINANTES'!$A$4:$A$8,0),MATCH(P5,'12. EMISIÓN CONTAMINANTES'!$A$4:$Q$4,0))/$B$2</f>
        <v>0</v>
      </c>
      <c r="Q25" s="137">
        <f>INDEX('12. EMISIÓN CONTAMINANTES'!$A$4:$Q$8,MATCH($B$25,'12. EMISIÓN CONTAMINANTES'!$A$4:$A$8,0),MATCH(Q5,'12. EMISIÓN CONTAMINANTES'!$A$4:$Q$4,0))/$B$2</f>
        <v>0</v>
      </c>
      <c r="R25" s="137">
        <f>INDEX('12. EMISIÓN CONTAMINANTES'!$A$4:$Q$8,MATCH($B$25,'12. EMISIÓN CONTAMINANTES'!$A$4:$A$8,0),MATCH(R5,'12. EMISIÓN CONTAMINANTES'!$A$4:$Q$4,0))/$B$2</f>
        <v>0</v>
      </c>
      <c r="S25" s="137">
        <f>INDEX('12. EMISIÓN CONTAMINANTES'!$A$4:$Q$8,MATCH($B$25,'12. EMISIÓN CONTAMINANTES'!$A$4:$A$8,0),MATCH(S5,'12. EMISIÓN CONTAMINANTES'!$A$4:$Q$4,0))/$B$2</f>
        <v>0</v>
      </c>
      <c r="T25" s="137">
        <f>INDEX('12. EMISIÓN CONTAMINANTES'!$A$4:$Q$8,MATCH($B$25,'12. EMISIÓN CONTAMINANTES'!$A$4:$A$8,0),MATCH(T5,'12. EMISIÓN CONTAMINANTES'!$A$4:$Q$4,0))/$B$2</f>
        <v>0</v>
      </c>
      <c r="U25" s="137">
        <f>INDEX('12. EMISIÓN CONTAMINANTES'!$A$4:$Q$8,MATCH($B$25,'12. EMISIÓN CONTAMINANTES'!$A$4:$A$8,0),MATCH(U5,'12. EMISIÓN CONTAMINANTES'!$A$4:$Q$4,0))/$B$2</f>
        <v>0</v>
      </c>
      <c r="V25" s="137">
        <f>INDEX('12. EMISIÓN CONTAMINANTES'!$A$4:$Q$8,MATCH($B$25,'12. EMISIÓN CONTAMINANTES'!$A$4:$A$8,0),MATCH(V5,'12. EMISIÓN CONTAMINANTES'!$A$4:$Q$4,0))/$B$2</f>
        <v>0</v>
      </c>
      <c r="W25" s="137">
        <f>INDEX('12. EMISIÓN CONTAMINANTES'!$A$4:$Q$8,MATCH($B$25,'12. EMISIÓN CONTAMINANTES'!$A$4:$A$8,0),MATCH(W5,'12. EMISIÓN CONTAMINANTES'!$A$4:$Q$4,0))/$B$2</f>
        <v>0</v>
      </c>
      <c r="X25" s="137"/>
      <c r="Y25" s="137">
        <f>O25*'13. FC INDICADORES'!$G$15+P25*'13. FC INDICADORES'!$G$16+Q25*'13. FC INDICADORES'!$G$17+R25*'13. FC INDICADORES'!$G$18+S25*'13. FC INDICADORES'!$G$19+T25*'13. FC INDICADORES'!$G$20+U25*'13. FC INDICADORES'!$G$21+V25*'13. FC INDICADORES'!$G$22+W25*'13. FC INDICADORES'!$G$23</f>
        <v>0</v>
      </c>
      <c r="Z25" s="137">
        <f>O25*'13. FC INDICADORES'!$H$15+P25*'13. FC INDICADORES'!$H$16+Q25*'13. FC INDICADORES'!$H$17+R25*'13. FC INDICADORES'!$H$18+S25*'13. FC INDICADORES'!$H$19+T25*'13. FC INDICADORES'!$H$20+U25*'13. FC INDICADORES'!$H$21+V25*'13. FC INDICADORES'!$H$22+W25*'13. FC INDICADORES'!$H$23</f>
        <v>0</v>
      </c>
      <c r="AA25" s="137">
        <f>K25*'13. FC INDICADORES'!$E$28+M25*'13. FC INDICADORES'!$E$30</f>
        <v>0</v>
      </c>
      <c r="AB25" s="175"/>
      <c r="AC25" s="137">
        <f>O25*'13. FC INDICADORES'!$K$15+P25*'13. FC INDICADORES'!$K$16+Q25*'13. FC INDICADORES'!$K$17+R25*'13. FC INDICADORES'!$K$18+S25*'13. FC INDICADORES'!$K$19+T25*'13. FC INDICADORES'!$K$20+U25*'13. FC INDICADORES'!$K$21+V25*'13. FC INDICADORES'!$K$22+W25*'13. FC INDICADORES'!$K$23</f>
        <v>0</v>
      </c>
      <c r="AD25" s="175"/>
      <c r="AE25" s="175"/>
      <c r="AF25" s="137">
        <f>Z25*'13. FC INDICADORES'!$B$35</f>
        <v>0</v>
      </c>
      <c r="AG25" s="137">
        <f>AA25*'13. FC INDICADORES'!$B$37</f>
        <v>0</v>
      </c>
    </row>
    <row r="26" spans="1:33">
      <c r="A26" s="48">
        <f>'4. INFORMACIÓN'!$B$12</f>
        <v>0</v>
      </c>
      <c r="B26" s="48" t="str">
        <f>'9. USO DIRECTO DE AGUA'!A47</f>
        <v>EJEMPLO: INFILTRACIÓN AGUAS SERVIDAS TRATADAS - DREN DE AGUAS SERVIDAS</v>
      </c>
      <c r="C26" s="67"/>
      <c r="D26" s="67"/>
      <c r="E26" s="67"/>
      <c r="F26" s="67"/>
      <c r="G26" s="67">
        <f>VLOOKUP(B26,'9. USO DIRECTO DE AGUA'!$A$45:$O$50,15,FALSE)/$B$2</f>
        <v>0</v>
      </c>
      <c r="H26" s="67"/>
      <c r="I26" s="137">
        <f>INDEX('12. EMISIÓN CONTAMINANTES'!$A$10:$Q$14,MATCH($B$26,'12. EMISIÓN CONTAMINANTES'!$A$10:$A$14,0),MATCH(I5,'12. EMISIÓN CONTAMINANTES'!$A$10:$Q$10,0))/$B$2</f>
        <v>0</v>
      </c>
      <c r="J26" s="137">
        <f>INDEX('12. EMISIÓN CONTAMINANTES'!$A$10:$Q$14,MATCH($B$26,'12. EMISIÓN CONTAMINANTES'!$A$10:$A$14,0),MATCH(J5,'12. EMISIÓN CONTAMINANTES'!$A$10:$Q$10,0))/$B$2</f>
        <v>0</v>
      </c>
      <c r="K26" s="137">
        <f>INDEX('12. EMISIÓN CONTAMINANTES'!$A$10:$Q$14,MATCH($B$26,'12. EMISIÓN CONTAMINANTES'!$A$10:$A$14,0),MATCH(K5,'12. EMISIÓN CONTAMINANTES'!$A$10:$Q$10,0))/$B$2</f>
        <v>0</v>
      </c>
      <c r="L26" s="137">
        <f>INDEX('12. EMISIÓN CONTAMINANTES'!$A$10:$Q$14,MATCH($B$26,'12. EMISIÓN CONTAMINANTES'!$A$10:$A$14,0),MATCH(L5,'12. EMISIÓN CONTAMINANTES'!$A$10:$Q$10,0))/$B$2</f>
        <v>0</v>
      </c>
      <c r="M26" s="137">
        <f>INDEX('12. EMISIÓN CONTAMINANTES'!$A$10:$Q$14,MATCH($B$26,'12. EMISIÓN CONTAMINANTES'!$A$10:$A$14,0),MATCH(M5,'12. EMISIÓN CONTAMINANTES'!$A$10:$Q$10,0))/$B$2</f>
        <v>0</v>
      </c>
      <c r="N26" s="137">
        <f>INDEX('12. EMISIÓN CONTAMINANTES'!$A$10:$Q$14,MATCH($B$26,'12. EMISIÓN CONTAMINANTES'!$A$10:$A$14,0),MATCH(N5,'12. EMISIÓN CONTAMINANTES'!$A$10:$Q$10,0))/$B$2</f>
        <v>0</v>
      </c>
      <c r="O26" s="137">
        <f>INDEX('12. EMISIÓN CONTAMINANTES'!$A$10:$Q$14,MATCH($B$26,'12. EMISIÓN CONTAMINANTES'!$A$10:$A$14,0),MATCH(O5,'12. EMISIÓN CONTAMINANTES'!$A$10:$Q$10,0))/$B$2</f>
        <v>0</v>
      </c>
      <c r="P26" s="137">
        <f>INDEX('12. EMISIÓN CONTAMINANTES'!$A$10:$Q$14,MATCH($B$26,'12. EMISIÓN CONTAMINANTES'!$A$10:$A$14,0),MATCH(P5,'12. EMISIÓN CONTAMINANTES'!$A$10:$Q$10,0))/$B$2</f>
        <v>0</v>
      </c>
      <c r="Q26" s="137">
        <f>INDEX('12. EMISIÓN CONTAMINANTES'!$A$10:$Q$14,MATCH($B$26,'12. EMISIÓN CONTAMINANTES'!$A$10:$A$14,0),MATCH(Q5,'12. EMISIÓN CONTAMINANTES'!$A$10:$Q$10,0))/$B$2</f>
        <v>0</v>
      </c>
      <c r="R26" s="137">
        <f>INDEX('12. EMISIÓN CONTAMINANTES'!$A$10:$Q$14,MATCH($B$26,'12. EMISIÓN CONTAMINANTES'!$A$10:$A$14,0),MATCH(R5,'12. EMISIÓN CONTAMINANTES'!$A$10:$Q$10,0))/$B$2</f>
        <v>0</v>
      </c>
      <c r="S26" s="137">
        <f>INDEX('12. EMISIÓN CONTAMINANTES'!$A$10:$Q$14,MATCH($B$26,'12. EMISIÓN CONTAMINANTES'!$A$10:$A$14,0),MATCH(S5,'12. EMISIÓN CONTAMINANTES'!$A$10:$Q$10,0))/$B$2</f>
        <v>0</v>
      </c>
      <c r="T26" s="137">
        <f>INDEX('12. EMISIÓN CONTAMINANTES'!$A$10:$Q$14,MATCH($B$26,'12. EMISIÓN CONTAMINANTES'!$A$10:$A$14,0),MATCH(T5,'12. EMISIÓN CONTAMINANTES'!$A$10:$Q$10,0))/$B$2</f>
        <v>0</v>
      </c>
      <c r="U26" s="137">
        <f>INDEX('12. EMISIÓN CONTAMINANTES'!$A$10:$Q$14,MATCH($B$26,'12. EMISIÓN CONTAMINANTES'!$A$10:$A$14,0),MATCH(U5,'12. EMISIÓN CONTAMINANTES'!$A$10:$Q$10,0))/$B$2</f>
        <v>0</v>
      </c>
      <c r="V26" s="137">
        <f>INDEX('12. EMISIÓN CONTAMINANTES'!$A$10:$Q$14,MATCH($B$26,'12. EMISIÓN CONTAMINANTES'!$A$10:$A$14,0),MATCH(V5,'12. EMISIÓN CONTAMINANTES'!$A$10:$Q$10,0))/$B$2</f>
        <v>0</v>
      </c>
      <c r="W26" s="137">
        <f>INDEX('12. EMISIÓN CONTAMINANTES'!$A$10:$Q$14,MATCH($B$26,'12. EMISIÓN CONTAMINANTES'!$A$10:$A$14,0),MATCH(W5,'12. EMISIÓN CONTAMINANTES'!$A$10:$Q$10,0))/$B$2</f>
        <v>0</v>
      </c>
      <c r="X26" s="137"/>
      <c r="Y26" s="137">
        <f>O26*'13. FC INDICADORES'!$G$15+P26*'13. FC INDICADORES'!$G$16+Q26*'13. FC INDICADORES'!$G$17+R26*'13. FC INDICADORES'!$G$18+S26*'13. FC INDICADORES'!$G$19+T26*'13. FC INDICADORES'!$G$20+U26*'13. FC INDICADORES'!$G$21+V26*'13. FC INDICADORES'!$G$22+W26*'13. FC INDICADORES'!$G$23</f>
        <v>0</v>
      </c>
      <c r="Z26" s="137">
        <f>O26*'13. FC INDICADORES'!$H$15+P26*'13. FC INDICADORES'!$H$16+Q26*'13. FC INDICADORES'!$H$17+R26*'13. FC INDICADORES'!$H$18+S26*'13. FC INDICADORES'!$H$19+T26*'13. FC INDICADORES'!$H$20+U26*'13. FC INDICADORES'!$H$21+V26*'13. FC INDICADORES'!$H$22+W26*'13. FC INDICADORES'!$H$23</f>
        <v>0</v>
      </c>
      <c r="AA26" s="137">
        <f>K26*'13. FC INDICADORES'!$E$28+M26*'13. FC INDICADORES'!$E$30</f>
        <v>0</v>
      </c>
      <c r="AB26" s="175"/>
      <c r="AC26" s="137">
        <f>O26*'13. FC INDICADORES'!$K$15+P26*'13. FC INDICADORES'!$K$16+Q26*'13. FC INDICADORES'!$K$17+R26*'13. FC INDICADORES'!$K$18+S26*'13. FC INDICADORES'!$K$19+T26*'13. FC INDICADORES'!$K$20+U26*'13. FC INDICADORES'!$K$21+V26*'13. FC INDICADORES'!$K$22+W26*'13. FC INDICADORES'!$K$23</f>
        <v>0</v>
      </c>
      <c r="AD26" s="175"/>
      <c r="AE26" s="175"/>
      <c r="AF26" s="137">
        <f>Z26*'13. FC INDICADORES'!$B$35</f>
        <v>0</v>
      </c>
      <c r="AG26" s="137">
        <f>AA26*'13. FC INDICADORES'!$B$37</f>
        <v>0</v>
      </c>
    </row>
    <row r="27" spans="1:33">
      <c r="A27" s="48">
        <f>'4. INFORMACIÓN'!$B$12</f>
        <v>0</v>
      </c>
      <c r="B27" s="48" t="str">
        <f>'9. USO DIRECTO DE AGUA'!A48</f>
        <v>AGUA QUE INFILTRA - PROCESO/EQUIPO QUE INFILTRA</v>
      </c>
      <c r="C27" s="67"/>
      <c r="D27" s="67"/>
      <c r="E27" s="67"/>
      <c r="F27" s="67"/>
      <c r="G27" s="67">
        <f>VLOOKUP(B27,'9. USO DIRECTO DE AGUA'!$A$45:$O$50,15,FALSE)/$B$2</f>
        <v>0</v>
      </c>
      <c r="H27" s="67"/>
      <c r="I27" s="137">
        <f>INDEX('12. EMISIÓN CONTAMINANTES'!$A$10:$Q$14,MATCH($B$27,'12. EMISIÓN CONTAMINANTES'!$A$10:$A$14,0),MATCH(I5,'12. EMISIÓN CONTAMINANTES'!$A$10:$Q$10,0))/$B$2</f>
        <v>0</v>
      </c>
      <c r="J27" s="137">
        <f>INDEX('12. EMISIÓN CONTAMINANTES'!$A$10:$Q$14,MATCH($B$27,'12. EMISIÓN CONTAMINANTES'!$A$10:$A$14,0),MATCH(J5,'12. EMISIÓN CONTAMINANTES'!$A$10:$Q$10,0))/$B$2</f>
        <v>0</v>
      </c>
      <c r="K27" s="137">
        <f>INDEX('12. EMISIÓN CONTAMINANTES'!$A$10:$Q$14,MATCH($B$27,'12. EMISIÓN CONTAMINANTES'!$A$10:$A$14,0),MATCH(K5,'12. EMISIÓN CONTAMINANTES'!$A$10:$Q$10,0))/$B$2</f>
        <v>0</v>
      </c>
      <c r="L27" s="137">
        <f>INDEX('12. EMISIÓN CONTAMINANTES'!$A$10:$Q$14,MATCH($B$27,'12. EMISIÓN CONTAMINANTES'!$A$10:$A$14,0),MATCH(L5,'12. EMISIÓN CONTAMINANTES'!$A$10:$Q$10,0))/$B$2</f>
        <v>0</v>
      </c>
      <c r="M27" s="137">
        <f>INDEX('12. EMISIÓN CONTAMINANTES'!$A$10:$Q$14,MATCH($B$27,'12. EMISIÓN CONTAMINANTES'!$A$10:$A$14,0),MATCH(M5,'12. EMISIÓN CONTAMINANTES'!$A$10:$Q$10,0))/$B$2</f>
        <v>0</v>
      </c>
      <c r="N27" s="137">
        <f>INDEX('12. EMISIÓN CONTAMINANTES'!$A$10:$Q$14,MATCH($B$27,'12. EMISIÓN CONTAMINANTES'!$A$10:$A$14,0),MATCH(N5,'12. EMISIÓN CONTAMINANTES'!$A$10:$Q$10,0))/$B$2</f>
        <v>0</v>
      </c>
      <c r="O27" s="137">
        <f>INDEX('12. EMISIÓN CONTAMINANTES'!$A$10:$Q$14,MATCH($B$27,'12. EMISIÓN CONTAMINANTES'!$A$10:$A$14,0),MATCH(O5,'12. EMISIÓN CONTAMINANTES'!$A$10:$Q$10,0))/$B$2</f>
        <v>0</v>
      </c>
      <c r="P27" s="137">
        <f>INDEX('12. EMISIÓN CONTAMINANTES'!$A$10:$Q$14,MATCH($B$27,'12. EMISIÓN CONTAMINANTES'!$A$10:$A$14,0),MATCH(P5,'12. EMISIÓN CONTAMINANTES'!$A$10:$Q$10,0))/$B$2</f>
        <v>0</v>
      </c>
      <c r="Q27" s="137">
        <f>INDEX('12. EMISIÓN CONTAMINANTES'!$A$10:$Q$14,MATCH($B$27,'12. EMISIÓN CONTAMINANTES'!$A$10:$A$14,0),MATCH(Q5,'12. EMISIÓN CONTAMINANTES'!$A$10:$Q$10,0))/$B$2</f>
        <v>0</v>
      </c>
      <c r="R27" s="137">
        <f>INDEX('12. EMISIÓN CONTAMINANTES'!$A$10:$Q$14,MATCH($B$27,'12. EMISIÓN CONTAMINANTES'!$A$10:$A$14,0),MATCH(R5,'12. EMISIÓN CONTAMINANTES'!$A$10:$Q$10,0))/$B$2</f>
        <v>0</v>
      </c>
      <c r="S27" s="137">
        <f>INDEX('12. EMISIÓN CONTAMINANTES'!$A$10:$Q$14,MATCH($B$27,'12. EMISIÓN CONTAMINANTES'!$A$10:$A$14,0),MATCH(S5,'12. EMISIÓN CONTAMINANTES'!$A$10:$Q$10,0))/$B$2</f>
        <v>0</v>
      </c>
      <c r="T27" s="137">
        <f>INDEX('12. EMISIÓN CONTAMINANTES'!$A$10:$Q$14,MATCH($B$27,'12. EMISIÓN CONTAMINANTES'!$A$10:$A$14,0),MATCH(T5,'12. EMISIÓN CONTAMINANTES'!$A$10:$Q$10,0))/$B$2</f>
        <v>0</v>
      </c>
      <c r="U27" s="137">
        <f>INDEX('12. EMISIÓN CONTAMINANTES'!$A$10:$Q$14,MATCH($B$27,'12. EMISIÓN CONTAMINANTES'!$A$10:$A$14,0),MATCH(U5,'12. EMISIÓN CONTAMINANTES'!$A$10:$Q$10,0))/$B$2</f>
        <v>0</v>
      </c>
      <c r="V27" s="137">
        <f>INDEX('12. EMISIÓN CONTAMINANTES'!$A$10:$Q$14,MATCH($B$27,'12. EMISIÓN CONTAMINANTES'!$A$10:$A$14,0),MATCH(V5,'12. EMISIÓN CONTAMINANTES'!$A$10:$Q$10,0))/$B$2</f>
        <v>0</v>
      </c>
      <c r="W27" s="137">
        <f>INDEX('12. EMISIÓN CONTAMINANTES'!$A$10:$Q$14,MATCH($B$27,'12. EMISIÓN CONTAMINANTES'!$A$10:$A$14,0),MATCH(W5,'12. EMISIÓN CONTAMINANTES'!$A$10:$Q$10,0))/$B$2</f>
        <v>0</v>
      </c>
      <c r="X27" s="137"/>
      <c r="Y27" s="137">
        <f>O27*'13. FC INDICADORES'!$G$15+P27*'13. FC INDICADORES'!$G$16+Q27*'13. FC INDICADORES'!$G$17+R27*'13. FC INDICADORES'!$G$18+S27*'13. FC INDICADORES'!$G$19+T27*'13. FC INDICADORES'!$G$20+U27*'13. FC INDICADORES'!$G$21+V27*'13. FC INDICADORES'!$G$22+W27*'13. FC INDICADORES'!$G$23</f>
        <v>0</v>
      </c>
      <c r="Z27" s="137">
        <f>O27*'13. FC INDICADORES'!$H$15+P27*'13. FC INDICADORES'!$H$16+Q27*'13. FC INDICADORES'!$H$17+R27*'13. FC INDICADORES'!$H$18+S27*'13. FC INDICADORES'!$H$19+T27*'13. FC INDICADORES'!$H$20+U27*'13. FC INDICADORES'!$H$21+V27*'13. FC INDICADORES'!$H$22+W27*'13. FC INDICADORES'!$H$23</f>
        <v>0</v>
      </c>
      <c r="AA27" s="137">
        <f>K27*'13. FC INDICADORES'!$E$28+M27*'13. FC INDICADORES'!$E$30</f>
        <v>0</v>
      </c>
      <c r="AB27" s="175"/>
      <c r="AC27" s="137">
        <f>O27*'13. FC INDICADORES'!$K$15+P27*'13. FC INDICADORES'!$K$16+Q27*'13. FC INDICADORES'!$K$17+R27*'13. FC INDICADORES'!$K$18+S27*'13. FC INDICADORES'!$K$19+T27*'13. FC INDICADORES'!$K$20+U27*'13. FC INDICADORES'!$K$21+V27*'13. FC INDICADORES'!$K$22+W27*'13. FC INDICADORES'!$K$23</f>
        <v>0</v>
      </c>
      <c r="AD27" s="175"/>
      <c r="AE27" s="175"/>
      <c r="AF27" s="137">
        <f>Z27*'13. FC INDICADORES'!$B$35</f>
        <v>0</v>
      </c>
      <c r="AG27" s="137">
        <f>AA27*'13. FC INDICADORES'!$B$37</f>
        <v>0</v>
      </c>
    </row>
    <row r="28" spans="1:33">
      <c r="A28" s="48">
        <f>'4. INFORMACIÓN'!$B$12</f>
        <v>0</v>
      </c>
      <c r="B28" s="48" t="str">
        <f>'9. USO DIRECTO DE AGUA'!A54</f>
        <v>EJEMPLO: AGUA EVAPORADA - CONDENSADORES EVAPORATIVOS</v>
      </c>
      <c r="C28" s="67"/>
      <c r="D28" s="67"/>
      <c r="E28" s="67"/>
      <c r="F28" s="67"/>
      <c r="G28" s="67"/>
      <c r="H28" s="67">
        <f>VLOOKUP(B28,'9. USO DIRECTO DE AGUA'!$A$52:$O$60,15,FALSE)/$B$2</f>
        <v>0</v>
      </c>
      <c r="I28" s="137"/>
      <c r="J28" s="137"/>
      <c r="K28" s="137"/>
      <c r="L28" s="137"/>
      <c r="M28" s="137"/>
      <c r="N28" s="137"/>
      <c r="O28" s="137"/>
      <c r="P28" s="137"/>
      <c r="Q28" s="137"/>
      <c r="R28" s="137"/>
      <c r="S28" s="137"/>
      <c r="T28" s="137"/>
      <c r="U28" s="137"/>
      <c r="V28" s="137"/>
      <c r="W28" s="137"/>
      <c r="X28" s="137">
        <f>H28*'13. FC INDICADORES'!$G$8</f>
        <v>0</v>
      </c>
      <c r="Y28" s="175"/>
      <c r="Z28" s="175"/>
      <c r="AA28" s="175"/>
      <c r="AB28" s="137">
        <f>H28*'13. FC INDICADORES'!$J$8</f>
        <v>0</v>
      </c>
      <c r="AC28" s="175"/>
      <c r="AD28" s="137">
        <f>H28*'13. FC INDICADORES'!$K$8</f>
        <v>0</v>
      </c>
      <c r="AE28" s="175"/>
      <c r="AF28" s="175"/>
      <c r="AG28" s="175"/>
    </row>
    <row r="29" spans="1:33">
      <c r="A29" s="48">
        <f>'4. INFORMACIÓN'!$B$12</f>
        <v>0</v>
      </c>
      <c r="B29" s="48" t="str">
        <f>'9. USO DIRECTO DE AGUA'!A55</f>
        <v>TIPO DE AGUA CONSUMIDA - PROCESO/EQUIPO QUE CONSUME EL AGUA</v>
      </c>
      <c r="C29" s="67"/>
      <c r="D29" s="67"/>
      <c r="E29" s="67"/>
      <c r="F29" s="67"/>
      <c r="G29" s="67"/>
      <c r="H29" s="67">
        <f>VLOOKUP(B29,'9. USO DIRECTO DE AGUA'!$A$52:$O$60,15,FALSE)/$B$2</f>
        <v>0</v>
      </c>
      <c r="I29" s="137"/>
      <c r="J29" s="137"/>
      <c r="K29" s="137"/>
      <c r="L29" s="137"/>
      <c r="M29" s="137"/>
      <c r="N29" s="137"/>
      <c r="O29" s="137"/>
      <c r="P29" s="137"/>
      <c r="Q29" s="137"/>
      <c r="R29" s="137"/>
      <c r="S29" s="137"/>
      <c r="T29" s="137"/>
      <c r="U29" s="137"/>
      <c r="V29" s="137"/>
      <c r="W29" s="137"/>
      <c r="X29" s="137">
        <f>H29*'13. FC INDICADORES'!$G$8</f>
        <v>0</v>
      </c>
      <c r="Y29" s="175"/>
      <c r="Z29" s="175"/>
      <c r="AA29" s="175"/>
      <c r="AB29" s="137">
        <f>H29*'13. FC INDICADORES'!$J$8</f>
        <v>0</v>
      </c>
      <c r="AC29" s="175"/>
      <c r="AD29" s="137">
        <f>H29*'13. FC INDICADORES'!$K$8</f>
        <v>0</v>
      </c>
      <c r="AE29" s="175"/>
      <c r="AF29" s="175"/>
      <c r="AG29" s="175"/>
    </row>
    <row r="30" spans="1:33">
      <c r="A30" s="48">
        <f>'4. INFORMACIÓN'!$B$12</f>
        <v>0</v>
      </c>
      <c r="B30" s="48" t="str">
        <f>'9. USO DIRECTO DE AGUA'!A56</f>
        <v>TIPO DE AGUA CONSUMIDA - PROCESO/EQUIPO QUE CONSUME EL AGUA</v>
      </c>
      <c r="C30" s="67"/>
      <c r="D30" s="67"/>
      <c r="E30" s="67"/>
      <c r="F30" s="67"/>
      <c r="G30" s="67"/>
      <c r="H30" s="67">
        <f>VLOOKUP(B30,'9. USO DIRECTO DE AGUA'!$A$52:$O$60,15,FALSE)/$B$2</f>
        <v>0</v>
      </c>
      <c r="I30" s="137"/>
      <c r="J30" s="137"/>
      <c r="K30" s="137"/>
      <c r="L30" s="137"/>
      <c r="M30" s="137"/>
      <c r="N30" s="137"/>
      <c r="O30" s="137"/>
      <c r="P30" s="137"/>
      <c r="Q30" s="137"/>
      <c r="R30" s="137"/>
      <c r="S30" s="137"/>
      <c r="T30" s="137"/>
      <c r="U30" s="137"/>
      <c r="V30" s="137"/>
      <c r="W30" s="137"/>
      <c r="X30" s="137">
        <f>H30*'13. FC INDICADORES'!$G$8</f>
        <v>0</v>
      </c>
      <c r="Y30" s="175"/>
      <c r="Z30" s="175"/>
      <c r="AA30" s="175"/>
      <c r="AB30" s="137">
        <f>H30*'13. FC INDICADORES'!$J$8</f>
        <v>0</v>
      </c>
      <c r="AC30" s="175"/>
      <c r="AD30" s="137">
        <f>H30*'13. FC INDICADORES'!$K$8</f>
        <v>0</v>
      </c>
      <c r="AE30" s="175"/>
      <c r="AF30" s="175"/>
      <c r="AG30" s="175"/>
    </row>
    <row r="31" spans="1:33">
      <c r="A31" s="48">
        <f>'4. INFORMACIÓN'!$B$12</f>
        <v>0</v>
      </c>
      <c r="B31" s="48" t="str">
        <f>'9. USO DIRECTO DE AGUA'!A57</f>
        <v>TIPO DE AGUA CONSUMIDA - PROCESO/EQUIPO QUE CONSUME EL AGUA</v>
      </c>
      <c r="C31" s="67"/>
      <c r="D31" s="67"/>
      <c r="E31" s="67"/>
      <c r="F31" s="67"/>
      <c r="G31" s="67"/>
      <c r="H31" s="67">
        <f>VLOOKUP(B31,'9. USO DIRECTO DE AGUA'!$A$52:$O$60,15,FALSE)/$B$2</f>
        <v>0</v>
      </c>
      <c r="I31" s="137"/>
      <c r="J31" s="137"/>
      <c r="K31" s="137"/>
      <c r="L31" s="137"/>
      <c r="M31" s="137"/>
      <c r="N31" s="137"/>
      <c r="O31" s="137"/>
      <c r="P31" s="137"/>
      <c r="Q31" s="137"/>
      <c r="R31" s="137"/>
      <c r="S31" s="137"/>
      <c r="T31" s="137"/>
      <c r="U31" s="137"/>
      <c r="V31" s="137"/>
      <c r="W31" s="137"/>
      <c r="X31" s="137">
        <f>H31*'13. FC INDICADORES'!$G$8</f>
        <v>0</v>
      </c>
      <c r="Y31" s="175"/>
      <c r="Z31" s="175"/>
      <c r="AA31" s="175"/>
      <c r="AB31" s="137">
        <f>H31*'13. FC INDICADORES'!$J$8</f>
        <v>0</v>
      </c>
      <c r="AC31" s="175"/>
      <c r="AD31" s="137">
        <f>H31*'13. FC INDICADORES'!$K$8</f>
        <v>0</v>
      </c>
      <c r="AE31" s="175"/>
      <c r="AF31" s="175"/>
      <c r="AG31" s="175"/>
    </row>
    <row r="32" spans="1:33">
      <c r="A32" s="48">
        <f>'4. INFORMACIÓN'!$B$12</f>
        <v>0</v>
      </c>
      <c r="B32" s="48" t="str">
        <f>'9. USO DIRECTO DE AGUA'!A58</f>
        <v>TIPO DE AGUA CONSUMIDA - PROCESO/EQUIPO QUE CONSUME EL AGUA</v>
      </c>
      <c r="C32" s="67"/>
      <c r="D32" s="67"/>
      <c r="E32" s="67"/>
      <c r="F32" s="67"/>
      <c r="G32" s="67"/>
      <c r="H32" s="67">
        <f>VLOOKUP(B32,'9. USO DIRECTO DE AGUA'!$A$52:$O$60,15,FALSE)/$B$2</f>
        <v>0</v>
      </c>
      <c r="I32" s="137"/>
      <c r="J32" s="137"/>
      <c r="K32" s="137"/>
      <c r="L32" s="137"/>
      <c r="M32" s="137"/>
      <c r="N32" s="137"/>
      <c r="O32" s="137"/>
      <c r="P32" s="137"/>
      <c r="Q32" s="137"/>
      <c r="R32" s="137"/>
      <c r="S32" s="137"/>
      <c r="T32" s="137"/>
      <c r="U32" s="137"/>
      <c r="V32" s="137"/>
      <c r="W32" s="137"/>
      <c r="X32" s="137">
        <f>H32*'13. FC INDICADORES'!$G$8</f>
        <v>0</v>
      </c>
      <c r="Y32" s="175"/>
      <c r="Z32" s="175"/>
      <c r="AA32" s="175"/>
      <c r="AB32" s="137">
        <f>H32*'13. FC INDICADORES'!$J$8</f>
        <v>0</v>
      </c>
      <c r="AC32" s="175"/>
      <c r="AD32" s="137">
        <f>H32*'13. FC INDICADORES'!$K$8</f>
        <v>0</v>
      </c>
      <c r="AE32" s="175"/>
      <c r="AF32" s="175"/>
      <c r="AG32" s="175"/>
    </row>
    <row r="33" spans="1:33">
      <c r="C33" s="151"/>
      <c r="D33" s="151"/>
      <c r="E33" s="151"/>
      <c r="F33" s="151"/>
      <c r="G33" s="151"/>
      <c r="H33" s="151"/>
      <c r="I33" s="264"/>
      <c r="J33" s="264"/>
      <c r="K33" s="264"/>
      <c r="L33" s="264"/>
      <c r="M33" s="264"/>
      <c r="N33" s="264"/>
      <c r="O33" s="264"/>
      <c r="P33" s="264"/>
      <c r="Q33" s="264"/>
      <c r="R33" s="264"/>
      <c r="S33" s="264"/>
      <c r="T33" s="264"/>
      <c r="U33" s="264"/>
      <c r="V33" s="264"/>
      <c r="W33" s="264"/>
      <c r="X33" s="176"/>
      <c r="Y33" s="176"/>
      <c r="Z33" s="176"/>
      <c r="AA33" s="176"/>
      <c r="AB33" s="176"/>
      <c r="AC33" s="176"/>
      <c r="AD33" s="176"/>
      <c r="AE33" s="176"/>
      <c r="AF33" s="176"/>
      <c r="AG33" s="176"/>
    </row>
    <row r="34" spans="1:33">
      <c r="B34" s="142" t="s">
        <v>255</v>
      </c>
      <c r="C34" s="177">
        <f>SUM(C7:C33)</f>
        <v>0</v>
      </c>
      <c r="D34" s="177">
        <f t="shared" ref="D34:E34" si="0">SUM(D7:D33)</f>
        <v>0</v>
      </c>
      <c r="E34" s="177">
        <f t="shared" si="0"/>
        <v>0</v>
      </c>
      <c r="F34" s="177">
        <f t="shared" ref="F34:AG34" si="1">SUM(F7:F33)</f>
        <v>0</v>
      </c>
      <c r="G34" s="177">
        <f t="shared" si="1"/>
        <v>0</v>
      </c>
      <c r="H34" s="177">
        <f t="shared" si="1"/>
        <v>0</v>
      </c>
      <c r="I34" s="177">
        <f t="shared" si="1"/>
        <v>0</v>
      </c>
      <c r="J34" s="177">
        <f t="shared" si="1"/>
        <v>0</v>
      </c>
      <c r="K34" s="177">
        <f t="shared" si="1"/>
        <v>0</v>
      </c>
      <c r="L34" s="177">
        <f t="shared" si="1"/>
        <v>0</v>
      </c>
      <c r="M34" s="177">
        <f t="shared" si="1"/>
        <v>0</v>
      </c>
      <c r="N34" s="177">
        <f t="shared" si="1"/>
        <v>0</v>
      </c>
      <c r="O34" s="177">
        <f t="shared" si="1"/>
        <v>0</v>
      </c>
      <c r="P34" s="177">
        <f t="shared" si="1"/>
        <v>0</v>
      </c>
      <c r="Q34" s="177">
        <f t="shared" si="1"/>
        <v>0</v>
      </c>
      <c r="R34" s="177">
        <f t="shared" si="1"/>
        <v>0</v>
      </c>
      <c r="S34" s="177">
        <f t="shared" si="1"/>
        <v>0</v>
      </c>
      <c r="T34" s="177">
        <f t="shared" si="1"/>
        <v>0</v>
      </c>
      <c r="U34" s="177">
        <f t="shared" si="1"/>
        <v>0</v>
      </c>
      <c r="V34" s="177">
        <f t="shared" si="1"/>
        <v>0</v>
      </c>
      <c r="W34" s="177">
        <f t="shared" si="1"/>
        <v>0</v>
      </c>
      <c r="X34" s="177">
        <f t="shared" si="1"/>
        <v>0</v>
      </c>
      <c r="Y34" s="177">
        <f t="shared" si="1"/>
        <v>0</v>
      </c>
      <c r="Z34" s="177">
        <f t="shared" si="1"/>
        <v>0</v>
      </c>
      <c r="AA34" s="177">
        <f t="shared" si="1"/>
        <v>0</v>
      </c>
      <c r="AB34" s="177">
        <f t="shared" si="1"/>
        <v>0</v>
      </c>
      <c r="AC34" s="177">
        <f t="shared" si="1"/>
        <v>0</v>
      </c>
      <c r="AD34" s="177">
        <f t="shared" si="1"/>
        <v>0</v>
      </c>
      <c r="AE34" s="177">
        <f t="shared" si="1"/>
        <v>0</v>
      </c>
      <c r="AF34" s="177">
        <f t="shared" si="1"/>
        <v>0</v>
      </c>
      <c r="AG34" s="177">
        <f t="shared" si="1"/>
        <v>0</v>
      </c>
    </row>
    <row r="36" spans="1:33" s="12" customFormat="1" ht="32" customHeight="1">
      <c r="A36"/>
      <c r="B36"/>
      <c r="C36" s="261" t="str">
        <f>C5</f>
        <v>ENTRADA AGUA POTABLE</v>
      </c>
      <c r="D36" s="261" t="str">
        <f t="shared" ref="D36:E36" si="2">D5</f>
        <v>ENTRADA AGUA POZO</v>
      </c>
      <c r="E36" s="261" t="str">
        <f t="shared" si="2"/>
        <v>ENTRADA AGUA SUPERFICIAL</v>
      </c>
      <c r="F36" s="261" t="str">
        <f t="shared" ref="F36:AG36" si="3">F5</f>
        <v>SALIDA AGUA DESCARGADA</v>
      </c>
      <c r="G36" s="261" t="str">
        <f t="shared" si="3"/>
        <v>SALIDA AGUA INFILTRADA</v>
      </c>
      <c r="H36" s="261" t="str">
        <f t="shared" si="3"/>
        <v>AGUA DULCE CONSUMIDA (HUELLA AZUL - WFN)</v>
      </c>
      <c r="I36" s="262" t="str">
        <f t="shared" si="3"/>
        <v>NITRÓGENO TOTAL</v>
      </c>
      <c r="J36" s="262" t="str">
        <f t="shared" si="3"/>
        <v>NITRÓGENO TOTAL KJELDAHL</v>
      </c>
      <c r="K36" s="262" t="str">
        <f t="shared" si="3"/>
        <v>FÓSFORO TOTAL</v>
      </c>
      <c r="L36" s="262" t="str">
        <f t="shared" si="3"/>
        <v>FOSFATO</v>
      </c>
      <c r="M36" s="262" t="str">
        <f t="shared" si="3"/>
        <v>DEMANDA QUÍMICA DE OXÍGENO</v>
      </c>
      <c r="N36" s="262" t="str">
        <f t="shared" si="3"/>
        <v>DEMANDA BIOLÓGICA DE OXÍGENO</v>
      </c>
      <c r="O36" s="262" t="str">
        <f t="shared" si="3"/>
        <v>ARSÉNICO</v>
      </c>
      <c r="P36" s="262" t="str">
        <f t="shared" si="3"/>
        <v>CADMIO</v>
      </c>
      <c r="Q36" s="262" t="str">
        <f t="shared" si="3"/>
        <v>CROMO</v>
      </c>
      <c r="R36" s="262" t="str">
        <f t="shared" si="3"/>
        <v>COBRE</v>
      </c>
      <c r="S36" s="262" t="str">
        <f t="shared" si="3"/>
        <v>MERCURIO</v>
      </c>
      <c r="T36" s="262" t="str">
        <f t="shared" si="3"/>
        <v>NIQUEL</v>
      </c>
      <c r="U36" s="262" t="str">
        <f t="shared" si="3"/>
        <v>PLOMO</v>
      </c>
      <c r="V36" s="262" t="str">
        <f t="shared" si="3"/>
        <v>ZINC</v>
      </c>
      <c r="W36" s="262" t="str">
        <f t="shared" si="3"/>
        <v>PENTACLOROFENOL</v>
      </c>
      <c r="X36" s="125" t="str">
        <f t="shared" si="3"/>
        <v>Available WAter REmaining_AWARE 100
(Boulay et al. 2017)</v>
      </c>
      <c r="Y36" s="125" t="str">
        <f t="shared" si="3"/>
        <v>TOXICIDAD HUMANA_TOTAL 
(USEtox; Rosenbaum et al. 2008)</v>
      </c>
      <c r="Z36" s="126" t="str">
        <f t="shared" si="3"/>
        <v>ECOTOXICIDAD DE AGUA DULCE 
(USEtox; Rosenbaum et al. 2008)</v>
      </c>
      <c r="AA36" s="125" t="str">
        <f t="shared" si="3"/>
        <v>EUTROFIZACIÓN DE AGUA DULCE 
(ReCIPe, Goedkoop et al. 2008)</v>
      </c>
      <c r="AB36" s="127" t="str">
        <f t="shared" si="3"/>
        <v>POTENCIALES IMPACTOS A LA SALUD HUMANA POR ESCASEZ DE AGUA DULCE 
(UNEP-SETAC 2017)</v>
      </c>
      <c r="AC36" s="127" t="str">
        <f t="shared" si="3"/>
        <v>ENFERMEDADES CAUSADAS POR TOXICIDAD DE AGUA DULCE 
(USEtox; Rosenbaum et al. 2008)</v>
      </c>
      <c r="AD36" s="127" t="str">
        <f t="shared" si="3"/>
        <v>DISMINUCIÓN DE LA BIODIVERSIDAD TERRESTRE DEBIDO AL CONSUMO DE AGUA DULCE 
(Pfister et al. 2009)</v>
      </c>
      <c r="AE36" s="127" t="str">
        <f t="shared" si="3"/>
        <v>DISMINUCIÓN DE LA BIODIVERSIDAD DE PLANTAS TERRESTRES DEBIDO A LA EXTRACCIÓN DE AGUA SUBTERRÁNEA 
(Van Zelm et al. 2011)</v>
      </c>
      <c r="AF36" s="128" t="str">
        <f t="shared" si="3"/>
        <v>ECOSISTEMAS ACUÁTICOS AFECTADOS POR ECOTOXICIDAD DE AGUA DULCE 
(USEtox; Rosenbaum et al. 2008)</v>
      </c>
      <c r="AG36" s="127" t="str">
        <f t="shared" si="3"/>
        <v>ECOSISTEMAS ACUÁTICOS AFECTADOS POR EUTROFIZACIÓN DE AGUA DULCE 
(ReCIPe, Goedkoop et al. 2008)</v>
      </c>
    </row>
    <row r="37" spans="1:33" s="12" customFormat="1">
      <c r="A37"/>
      <c r="B37"/>
      <c r="C37" s="152" t="s">
        <v>256</v>
      </c>
      <c r="D37" s="152" t="s">
        <v>256</v>
      </c>
      <c r="E37" s="152" t="s">
        <v>256</v>
      </c>
      <c r="F37" s="152" t="s">
        <v>256</v>
      </c>
      <c r="G37" s="152" t="s">
        <v>256</v>
      </c>
      <c r="H37" s="152" t="s">
        <v>256</v>
      </c>
      <c r="I37" s="152" t="s">
        <v>256</v>
      </c>
      <c r="J37" s="152" t="s">
        <v>256</v>
      </c>
      <c r="K37" s="152" t="s">
        <v>256</v>
      </c>
      <c r="L37" s="152" t="s">
        <v>256</v>
      </c>
      <c r="M37" s="152" t="s">
        <v>256</v>
      </c>
      <c r="N37" s="152" t="s">
        <v>256</v>
      </c>
      <c r="O37" s="152" t="s">
        <v>256</v>
      </c>
      <c r="P37" s="152" t="s">
        <v>256</v>
      </c>
      <c r="Q37" s="152" t="s">
        <v>256</v>
      </c>
      <c r="R37" s="152" t="s">
        <v>256</v>
      </c>
      <c r="S37" s="152" t="s">
        <v>256</v>
      </c>
      <c r="T37" s="152" t="s">
        <v>256</v>
      </c>
      <c r="U37" s="152" t="s">
        <v>256</v>
      </c>
      <c r="V37" s="152" t="s">
        <v>256</v>
      </c>
      <c r="W37" s="152" t="s">
        <v>256</v>
      </c>
      <c r="X37" s="131" t="s">
        <v>256</v>
      </c>
      <c r="Y37" s="131" t="s">
        <v>256</v>
      </c>
      <c r="Z37" s="132" t="s">
        <v>256</v>
      </c>
      <c r="AA37" s="131" t="s">
        <v>256</v>
      </c>
      <c r="AB37" s="133" t="s">
        <v>256</v>
      </c>
      <c r="AC37" s="133" t="s">
        <v>256</v>
      </c>
      <c r="AD37" s="133" t="s">
        <v>256</v>
      </c>
      <c r="AE37" s="133" t="s">
        <v>256</v>
      </c>
      <c r="AF37" s="133" t="s">
        <v>256</v>
      </c>
      <c r="AG37" s="133" t="s">
        <v>256</v>
      </c>
    </row>
    <row r="38" spans="1:33" s="12" customFormat="1">
      <c r="A38" s="134" t="str">
        <f>A7</f>
        <v>ENTRADAS DE AGUA</v>
      </c>
      <c r="B38" s="135"/>
      <c r="C38" s="180"/>
      <c r="D38" s="180"/>
      <c r="E38" s="180"/>
      <c r="F38" s="180"/>
      <c r="G38" s="180"/>
      <c r="H38" s="180"/>
      <c r="I38" s="265"/>
      <c r="J38" s="265"/>
      <c r="K38" s="265"/>
      <c r="L38" s="265"/>
      <c r="M38" s="265"/>
      <c r="N38" s="265"/>
      <c r="O38" s="265"/>
      <c r="P38" s="265"/>
      <c r="Q38" s="265"/>
      <c r="R38" s="265"/>
      <c r="S38" s="265"/>
      <c r="T38" s="265"/>
      <c r="U38" s="265"/>
      <c r="V38" s="265"/>
      <c r="W38" s="265"/>
      <c r="X38" s="180"/>
      <c r="Y38" s="180"/>
      <c r="Z38" s="180"/>
      <c r="AA38" s="180"/>
      <c r="AB38" s="180"/>
      <c r="AC38" s="180"/>
      <c r="AD38" s="180"/>
      <c r="AE38" s="180"/>
      <c r="AF38" s="180"/>
      <c r="AG38" s="181"/>
    </row>
    <row r="39" spans="1:33">
      <c r="A39" s="48">
        <f>A8</f>
        <v>0</v>
      </c>
      <c r="B39" s="48" t="str">
        <f>B8</f>
        <v>EJEMPLO: AGUA POTABLE - CASINO Y SERVICIOS SANITARIOS</v>
      </c>
      <c r="C39" s="144" t="e">
        <f>C8/$C$34</f>
        <v>#DIV/0!</v>
      </c>
      <c r="D39" s="144"/>
      <c r="E39" s="144"/>
      <c r="F39" s="182"/>
      <c r="G39" s="182"/>
      <c r="H39" s="182"/>
      <c r="I39" s="144"/>
      <c r="J39" s="144"/>
      <c r="K39" s="144"/>
      <c r="L39" s="144"/>
      <c r="M39" s="144"/>
      <c r="N39" s="144"/>
      <c r="O39" s="144"/>
      <c r="P39" s="144"/>
      <c r="Q39" s="144"/>
      <c r="R39" s="144"/>
      <c r="S39" s="144"/>
      <c r="T39" s="144"/>
      <c r="U39" s="144"/>
      <c r="V39" s="144"/>
      <c r="W39" s="144"/>
      <c r="X39" s="182"/>
      <c r="Y39" s="182"/>
      <c r="Z39" s="182"/>
      <c r="AA39" s="182"/>
      <c r="AB39" s="182"/>
      <c r="AC39" s="182"/>
      <c r="AD39" s="182"/>
      <c r="AE39" s="144" t="e">
        <f>AE8/$AE$34</f>
        <v>#DIV/0!</v>
      </c>
      <c r="AF39" s="182"/>
      <c r="AG39" s="182"/>
    </row>
    <row r="40" spans="1:33">
      <c r="A40" s="48">
        <f t="shared" ref="A40:B53" si="4">A9</f>
        <v>0</v>
      </c>
      <c r="B40" s="48" t="str">
        <f t="shared" si="4"/>
        <v xml:space="preserve">AGUA POTABLE - </v>
      </c>
      <c r="C40" s="144" t="e">
        <f t="shared" ref="C40:C43" si="5">C9/$C$34</f>
        <v>#DIV/0!</v>
      </c>
      <c r="D40" s="144"/>
      <c r="E40" s="144"/>
      <c r="F40" s="182"/>
      <c r="G40" s="182"/>
      <c r="H40" s="182"/>
      <c r="I40" s="144"/>
      <c r="J40" s="144"/>
      <c r="K40" s="144"/>
      <c r="L40" s="144"/>
      <c r="M40" s="144"/>
      <c r="N40" s="144"/>
      <c r="O40" s="144"/>
      <c r="P40" s="144"/>
      <c r="Q40" s="144"/>
      <c r="R40" s="144"/>
      <c r="S40" s="144"/>
      <c r="T40" s="144"/>
      <c r="U40" s="144"/>
      <c r="V40" s="144"/>
      <c r="W40" s="144"/>
      <c r="X40" s="182"/>
      <c r="Y40" s="182"/>
      <c r="Z40" s="182"/>
      <c r="AA40" s="182"/>
      <c r="AB40" s="182"/>
      <c r="AC40" s="182"/>
      <c r="AD40" s="182"/>
      <c r="AE40" s="144" t="e">
        <f t="shared" ref="AE40:AE48" si="6">AE9/$AE$34</f>
        <v>#DIV/0!</v>
      </c>
      <c r="AF40" s="182"/>
      <c r="AG40" s="182"/>
    </row>
    <row r="41" spans="1:33">
      <c r="A41" s="48">
        <f t="shared" si="4"/>
        <v>0</v>
      </c>
      <c r="B41" s="48" t="str">
        <f t="shared" si="4"/>
        <v xml:space="preserve">AGUA POTABLE - </v>
      </c>
      <c r="C41" s="144" t="e">
        <f t="shared" si="5"/>
        <v>#DIV/0!</v>
      </c>
      <c r="D41" s="144"/>
      <c r="E41" s="144"/>
      <c r="F41" s="182"/>
      <c r="G41" s="182"/>
      <c r="H41" s="182"/>
      <c r="I41" s="144"/>
      <c r="J41" s="144"/>
      <c r="K41" s="144"/>
      <c r="L41" s="144"/>
      <c r="M41" s="144"/>
      <c r="N41" s="144"/>
      <c r="O41" s="144"/>
      <c r="P41" s="144"/>
      <c r="Q41" s="144"/>
      <c r="R41" s="144"/>
      <c r="S41" s="144"/>
      <c r="T41" s="144"/>
      <c r="U41" s="144"/>
      <c r="V41" s="144"/>
      <c r="W41" s="144"/>
      <c r="X41" s="182"/>
      <c r="Y41" s="182"/>
      <c r="Z41" s="182"/>
      <c r="AA41" s="182"/>
      <c r="AB41" s="182"/>
      <c r="AC41" s="182"/>
      <c r="AD41" s="182"/>
      <c r="AE41" s="144" t="e">
        <f t="shared" si="6"/>
        <v>#DIV/0!</v>
      </c>
      <c r="AF41" s="182"/>
      <c r="AG41" s="182"/>
    </row>
    <row r="42" spans="1:33">
      <c r="A42" s="48">
        <f t="shared" si="4"/>
        <v>0</v>
      </c>
      <c r="B42" s="48" t="str">
        <f t="shared" si="4"/>
        <v xml:space="preserve">AGUA POTABLE - </v>
      </c>
      <c r="C42" s="144" t="e">
        <f t="shared" si="5"/>
        <v>#DIV/0!</v>
      </c>
      <c r="D42" s="144"/>
      <c r="E42" s="144"/>
      <c r="F42" s="182"/>
      <c r="G42" s="182"/>
      <c r="H42" s="182"/>
      <c r="I42" s="144"/>
      <c r="J42" s="144"/>
      <c r="K42" s="144"/>
      <c r="L42" s="144"/>
      <c r="M42" s="144"/>
      <c r="N42" s="144"/>
      <c r="O42" s="144"/>
      <c r="P42" s="144"/>
      <c r="Q42" s="144"/>
      <c r="R42" s="144"/>
      <c r="S42" s="144"/>
      <c r="T42" s="144"/>
      <c r="U42" s="144"/>
      <c r="V42" s="144"/>
      <c r="W42" s="144"/>
      <c r="X42" s="182"/>
      <c r="Y42" s="182"/>
      <c r="Z42" s="182"/>
      <c r="AA42" s="182"/>
      <c r="AB42" s="182"/>
      <c r="AC42" s="182"/>
      <c r="AD42" s="182"/>
      <c r="AE42" s="144" t="e">
        <f t="shared" si="6"/>
        <v>#DIV/0!</v>
      </c>
      <c r="AF42" s="182"/>
      <c r="AG42" s="182"/>
    </row>
    <row r="43" spans="1:33">
      <c r="A43" s="48">
        <f t="shared" si="4"/>
        <v>0</v>
      </c>
      <c r="B43" s="48" t="str">
        <f t="shared" si="4"/>
        <v xml:space="preserve">AGUA POTABLE - </v>
      </c>
      <c r="C43" s="144" t="e">
        <f t="shared" si="5"/>
        <v>#DIV/0!</v>
      </c>
      <c r="D43" s="144"/>
      <c r="E43" s="144"/>
      <c r="F43" s="182"/>
      <c r="G43" s="182"/>
      <c r="H43" s="182"/>
      <c r="I43" s="144"/>
      <c r="J43" s="144"/>
      <c r="K43" s="144"/>
      <c r="L43" s="144"/>
      <c r="M43" s="144"/>
      <c r="N43" s="144"/>
      <c r="O43" s="144"/>
      <c r="P43" s="144"/>
      <c r="Q43" s="144"/>
      <c r="R43" s="144"/>
      <c r="S43" s="144"/>
      <c r="T43" s="144"/>
      <c r="U43" s="144"/>
      <c r="V43" s="144"/>
      <c r="W43" s="144"/>
      <c r="X43" s="182"/>
      <c r="Y43" s="182"/>
      <c r="Z43" s="182"/>
      <c r="AA43" s="182"/>
      <c r="AB43" s="182"/>
      <c r="AC43" s="182"/>
      <c r="AD43" s="182"/>
      <c r="AE43" s="144" t="e">
        <f t="shared" si="6"/>
        <v>#DIV/0!</v>
      </c>
      <c r="AF43" s="182"/>
      <c r="AG43" s="182"/>
    </row>
    <row r="44" spans="1:33">
      <c r="A44" s="48">
        <f t="shared" si="4"/>
        <v>0</v>
      </c>
      <c r="B44" s="48" t="str">
        <f t="shared" si="4"/>
        <v>EJEMPLO: AGUA DE POZO - LAVADO DE MATERIAS PRIMAS</v>
      </c>
      <c r="C44" s="144"/>
      <c r="D44" s="144" t="e">
        <f>D13/$D$34</f>
        <v>#DIV/0!</v>
      </c>
      <c r="E44" s="144"/>
      <c r="F44" s="182"/>
      <c r="G44" s="182"/>
      <c r="H44" s="182"/>
      <c r="I44" s="144"/>
      <c r="J44" s="144"/>
      <c r="K44" s="144"/>
      <c r="L44" s="144"/>
      <c r="M44" s="144"/>
      <c r="N44" s="144"/>
      <c r="O44" s="144"/>
      <c r="P44" s="144"/>
      <c r="Q44" s="144"/>
      <c r="R44" s="144"/>
      <c r="S44" s="144"/>
      <c r="T44" s="144"/>
      <c r="U44" s="144"/>
      <c r="V44" s="144"/>
      <c r="W44" s="144"/>
      <c r="X44" s="182"/>
      <c r="Y44" s="182"/>
      <c r="Z44" s="182"/>
      <c r="AA44" s="182"/>
      <c r="AB44" s="182"/>
      <c r="AC44" s="182"/>
      <c r="AD44" s="182"/>
      <c r="AE44" s="144" t="e">
        <f t="shared" si="6"/>
        <v>#DIV/0!</v>
      </c>
      <c r="AF44" s="182"/>
      <c r="AG44" s="182"/>
    </row>
    <row r="45" spans="1:33">
      <c r="A45" s="48">
        <f t="shared" si="4"/>
        <v>0</v>
      </c>
      <c r="B45" s="48" t="str">
        <f t="shared" si="4"/>
        <v>EJEMPLO: AGUA DE POZO - LIMPIEZA DE EQUIPOS</v>
      </c>
      <c r="C45" s="144"/>
      <c r="D45" s="144" t="e">
        <f t="shared" ref="D45:D48" si="7">D14/$D$34</f>
        <v>#DIV/0!</v>
      </c>
      <c r="E45" s="144"/>
      <c r="F45" s="182"/>
      <c r="G45" s="182"/>
      <c r="H45" s="182"/>
      <c r="I45" s="144"/>
      <c r="J45" s="144"/>
      <c r="K45" s="144"/>
      <c r="L45" s="144"/>
      <c r="M45" s="144"/>
      <c r="N45" s="144"/>
      <c r="O45" s="144"/>
      <c r="P45" s="144"/>
      <c r="Q45" s="144"/>
      <c r="R45" s="144"/>
      <c r="S45" s="144"/>
      <c r="T45" s="144"/>
      <c r="U45" s="144"/>
      <c r="V45" s="144"/>
      <c r="W45" s="144"/>
      <c r="X45" s="182"/>
      <c r="Y45" s="182"/>
      <c r="Z45" s="182"/>
      <c r="AA45" s="182"/>
      <c r="AB45" s="182"/>
      <c r="AC45" s="182"/>
      <c r="AD45" s="182"/>
      <c r="AE45" s="144" t="e">
        <f t="shared" si="6"/>
        <v>#DIV/0!</v>
      </c>
      <c r="AF45" s="182"/>
      <c r="AG45" s="182"/>
    </row>
    <row r="46" spans="1:33">
      <c r="A46" s="48">
        <f t="shared" si="4"/>
        <v>0</v>
      </c>
      <c r="B46" s="48" t="str">
        <f t="shared" si="4"/>
        <v xml:space="preserve">AGUA DE POZO - </v>
      </c>
      <c r="C46" s="144"/>
      <c r="D46" s="144" t="e">
        <f t="shared" si="7"/>
        <v>#DIV/0!</v>
      </c>
      <c r="E46" s="144"/>
      <c r="F46" s="182"/>
      <c r="G46" s="182"/>
      <c r="H46" s="182"/>
      <c r="I46" s="144"/>
      <c r="J46" s="144"/>
      <c r="K46" s="144"/>
      <c r="L46" s="144"/>
      <c r="M46" s="144"/>
      <c r="N46" s="144"/>
      <c r="O46" s="144"/>
      <c r="P46" s="144"/>
      <c r="Q46" s="144"/>
      <c r="R46" s="144"/>
      <c r="S46" s="144"/>
      <c r="T46" s="144"/>
      <c r="U46" s="144"/>
      <c r="V46" s="144"/>
      <c r="W46" s="144"/>
      <c r="X46" s="182"/>
      <c r="Y46" s="182"/>
      <c r="Z46" s="182"/>
      <c r="AA46" s="182"/>
      <c r="AB46" s="182"/>
      <c r="AC46" s="182"/>
      <c r="AD46" s="182"/>
      <c r="AE46" s="144" t="e">
        <f t="shared" si="6"/>
        <v>#DIV/0!</v>
      </c>
      <c r="AF46" s="182"/>
      <c r="AG46" s="182"/>
    </row>
    <row r="47" spans="1:33">
      <c r="A47" s="48">
        <f t="shared" si="4"/>
        <v>0</v>
      </c>
      <c r="B47" s="48" t="str">
        <f t="shared" si="4"/>
        <v xml:space="preserve">AGUA DE POZO - </v>
      </c>
      <c r="C47" s="144"/>
      <c r="D47" s="144" t="e">
        <f t="shared" si="7"/>
        <v>#DIV/0!</v>
      </c>
      <c r="E47" s="144"/>
      <c r="F47" s="182"/>
      <c r="G47" s="182"/>
      <c r="H47" s="182"/>
      <c r="I47" s="144"/>
      <c r="J47" s="144"/>
      <c r="K47" s="144"/>
      <c r="L47" s="144"/>
      <c r="M47" s="144"/>
      <c r="N47" s="144"/>
      <c r="O47" s="144"/>
      <c r="P47" s="144"/>
      <c r="Q47" s="144"/>
      <c r="R47" s="144"/>
      <c r="S47" s="144"/>
      <c r="T47" s="144"/>
      <c r="U47" s="144"/>
      <c r="V47" s="144"/>
      <c r="W47" s="144"/>
      <c r="X47" s="182"/>
      <c r="Y47" s="182"/>
      <c r="Z47" s="182"/>
      <c r="AA47" s="182"/>
      <c r="AB47" s="182"/>
      <c r="AC47" s="182"/>
      <c r="AD47" s="182"/>
      <c r="AE47" s="144" t="e">
        <f t="shared" si="6"/>
        <v>#DIV/0!</v>
      </c>
      <c r="AF47" s="182"/>
      <c r="AG47" s="182"/>
    </row>
    <row r="48" spans="1:33">
      <c r="A48" s="48">
        <f t="shared" si="4"/>
        <v>0</v>
      </c>
      <c r="B48" s="48" t="str">
        <f t="shared" si="4"/>
        <v xml:space="preserve">AGUA DE POZO - </v>
      </c>
      <c r="C48" s="144"/>
      <c r="D48" s="144" t="e">
        <f t="shared" si="7"/>
        <v>#DIV/0!</v>
      </c>
      <c r="E48" s="144"/>
      <c r="F48" s="182"/>
      <c r="G48" s="182"/>
      <c r="H48" s="182"/>
      <c r="I48" s="144"/>
      <c r="J48" s="144"/>
      <c r="K48" s="144"/>
      <c r="L48" s="144"/>
      <c r="M48" s="144"/>
      <c r="N48" s="144"/>
      <c r="O48" s="144"/>
      <c r="P48" s="144"/>
      <c r="Q48" s="144"/>
      <c r="R48" s="144"/>
      <c r="S48" s="144"/>
      <c r="T48" s="144"/>
      <c r="U48" s="144"/>
      <c r="V48" s="144"/>
      <c r="W48" s="144"/>
      <c r="X48" s="182"/>
      <c r="Y48" s="182"/>
      <c r="Z48" s="182"/>
      <c r="AA48" s="182"/>
      <c r="AB48" s="182"/>
      <c r="AC48" s="182"/>
      <c r="AD48" s="182"/>
      <c r="AE48" s="144" t="e">
        <f t="shared" si="6"/>
        <v>#DIV/0!</v>
      </c>
      <c r="AF48" s="182"/>
      <c r="AG48" s="182"/>
    </row>
    <row r="49" spans="1:33">
      <c r="A49" s="48">
        <f t="shared" si="4"/>
        <v>0</v>
      </c>
      <c r="B49" s="48" t="str">
        <f t="shared" si="4"/>
        <v>EJEMPLO: AGUA DE CANAL "NOMBRE DEL CANAL" - CONDENSADORES EVAPORATIVOS</v>
      </c>
      <c r="C49" s="144"/>
      <c r="D49" s="144"/>
      <c r="E49" s="144" t="e">
        <f>E18/$E$34</f>
        <v>#DIV/0!</v>
      </c>
      <c r="F49" s="182"/>
      <c r="G49" s="182"/>
      <c r="H49" s="182"/>
      <c r="I49" s="144"/>
      <c r="J49" s="144"/>
      <c r="K49" s="144"/>
      <c r="L49" s="144"/>
      <c r="M49" s="144"/>
      <c r="N49" s="144"/>
      <c r="O49" s="144"/>
      <c r="P49" s="144"/>
      <c r="Q49" s="144"/>
      <c r="R49" s="144"/>
      <c r="S49" s="144"/>
      <c r="T49" s="144"/>
      <c r="U49" s="144"/>
      <c r="V49" s="144"/>
      <c r="W49" s="144"/>
      <c r="X49" s="182"/>
      <c r="Y49" s="182"/>
      <c r="Z49" s="182"/>
      <c r="AA49" s="182"/>
      <c r="AB49" s="182"/>
      <c r="AC49" s="182"/>
      <c r="AD49" s="182"/>
      <c r="AE49" s="144"/>
      <c r="AF49" s="182"/>
      <c r="AG49" s="182"/>
    </row>
    <row r="50" spans="1:33">
      <c r="A50" s="48">
        <f t="shared" si="4"/>
        <v>0</v>
      </c>
      <c r="B50" s="48" t="str">
        <f t="shared" si="4"/>
        <v xml:space="preserve">AGUA DE XXX "INDICAR NOMBRE DE XXX" - </v>
      </c>
      <c r="C50" s="144"/>
      <c r="D50" s="144"/>
      <c r="E50" s="144" t="e">
        <f t="shared" ref="E50:E53" si="8">E19/$E$34</f>
        <v>#DIV/0!</v>
      </c>
      <c r="F50" s="182"/>
      <c r="G50" s="182"/>
      <c r="H50" s="182"/>
      <c r="I50" s="144"/>
      <c r="J50" s="144"/>
      <c r="K50" s="144"/>
      <c r="L50" s="144"/>
      <c r="M50" s="144"/>
      <c r="N50" s="144"/>
      <c r="O50" s="144"/>
      <c r="P50" s="144"/>
      <c r="Q50" s="144"/>
      <c r="R50" s="144"/>
      <c r="S50" s="144"/>
      <c r="T50" s="144"/>
      <c r="U50" s="144"/>
      <c r="V50" s="144"/>
      <c r="W50" s="144"/>
      <c r="X50" s="182"/>
      <c r="Y50" s="182"/>
      <c r="Z50" s="182"/>
      <c r="AA50" s="182"/>
      <c r="AB50" s="182"/>
      <c r="AC50" s="182"/>
      <c r="AD50" s="182"/>
      <c r="AE50" s="144"/>
      <c r="AF50" s="182"/>
      <c r="AG50" s="182"/>
    </row>
    <row r="51" spans="1:33">
      <c r="A51" s="48">
        <f t="shared" si="4"/>
        <v>0</v>
      </c>
      <c r="B51" s="48" t="str">
        <f t="shared" si="4"/>
        <v xml:space="preserve">AGUA DE XXX "INDICAR NOMBRE DE XXX" - </v>
      </c>
      <c r="C51" s="144"/>
      <c r="D51" s="144"/>
      <c r="E51" s="144" t="e">
        <f t="shared" si="8"/>
        <v>#DIV/0!</v>
      </c>
      <c r="F51" s="182"/>
      <c r="G51" s="182"/>
      <c r="H51" s="182"/>
      <c r="I51" s="144"/>
      <c r="J51" s="144"/>
      <c r="K51" s="144"/>
      <c r="L51" s="144"/>
      <c r="M51" s="144"/>
      <c r="N51" s="144"/>
      <c r="O51" s="144"/>
      <c r="P51" s="144"/>
      <c r="Q51" s="144"/>
      <c r="R51" s="144"/>
      <c r="S51" s="144"/>
      <c r="T51" s="144"/>
      <c r="U51" s="144"/>
      <c r="V51" s="144"/>
      <c r="W51" s="144"/>
      <c r="X51" s="182"/>
      <c r="Y51" s="182"/>
      <c r="Z51" s="182"/>
      <c r="AA51" s="182"/>
      <c r="AB51" s="182"/>
      <c r="AC51" s="182"/>
      <c r="AD51" s="182"/>
      <c r="AE51" s="144"/>
      <c r="AF51" s="182"/>
      <c r="AG51" s="182"/>
    </row>
    <row r="52" spans="1:33">
      <c r="A52" s="48">
        <f t="shared" si="4"/>
        <v>0</v>
      </c>
      <c r="B52" s="48" t="str">
        <f t="shared" si="4"/>
        <v xml:space="preserve">AGUA DE XXX "INDICAR NOMBRE DE XXX" - </v>
      </c>
      <c r="C52" s="144"/>
      <c r="D52" s="144"/>
      <c r="E52" s="144" t="e">
        <f t="shared" si="8"/>
        <v>#DIV/0!</v>
      </c>
      <c r="F52" s="182"/>
      <c r="G52" s="182"/>
      <c r="H52" s="182"/>
      <c r="I52" s="144"/>
      <c r="J52" s="144"/>
      <c r="K52" s="144"/>
      <c r="L52" s="144"/>
      <c r="M52" s="144"/>
      <c r="N52" s="144"/>
      <c r="O52" s="144"/>
      <c r="P52" s="144"/>
      <c r="Q52" s="144"/>
      <c r="R52" s="144"/>
      <c r="S52" s="144"/>
      <c r="T52" s="144"/>
      <c r="U52" s="144"/>
      <c r="V52" s="144"/>
      <c r="W52" s="144"/>
      <c r="X52" s="182"/>
      <c r="Y52" s="182"/>
      <c r="Z52" s="182"/>
      <c r="AA52" s="182"/>
      <c r="AB52" s="182"/>
      <c r="AC52" s="182"/>
      <c r="AD52" s="182"/>
      <c r="AE52" s="144"/>
      <c r="AF52" s="182"/>
      <c r="AG52" s="182"/>
    </row>
    <row r="53" spans="1:33">
      <c r="A53" s="48">
        <f t="shared" si="4"/>
        <v>0</v>
      </c>
      <c r="B53" s="48" t="str">
        <f t="shared" si="4"/>
        <v xml:space="preserve">AGUA DE XXX "INDICAR NOMBRE DE XXX" - </v>
      </c>
      <c r="C53" s="144"/>
      <c r="D53" s="144"/>
      <c r="E53" s="144" t="e">
        <f t="shared" si="8"/>
        <v>#DIV/0!</v>
      </c>
      <c r="F53" s="182"/>
      <c r="G53" s="182"/>
      <c r="H53" s="182"/>
      <c r="I53" s="144"/>
      <c r="J53" s="144"/>
      <c r="K53" s="144"/>
      <c r="L53" s="144"/>
      <c r="M53" s="144"/>
      <c r="N53" s="144"/>
      <c r="O53" s="144"/>
      <c r="P53" s="144"/>
      <c r="Q53" s="144"/>
      <c r="R53" s="144"/>
      <c r="S53" s="144"/>
      <c r="T53" s="144"/>
      <c r="U53" s="144"/>
      <c r="V53" s="144"/>
      <c r="W53" s="144"/>
      <c r="X53" s="182"/>
      <c r="Y53" s="182"/>
      <c r="Z53" s="182"/>
      <c r="AA53" s="182"/>
      <c r="AB53" s="182"/>
      <c r="AC53" s="182"/>
      <c r="AD53" s="182"/>
      <c r="AE53" s="144"/>
      <c r="AF53" s="182"/>
      <c r="AG53" s="182"/>
    </row>
    <row r="54" spans="1:33" s="12" customFormat="1">
      <c r="A54" s="134" t="str">
        <f t="shared" ref="A54:A63" si="9">A23</f>
        <v>SALIDAS DE AGUA</v>
      </c>
      <c r="B54" s="135"/>
      <c r="C54" s="180"/>
      <c r="D54" s="180"/>
      <c r="E54" s="180"/>
      <c r="F54" s="180"/>
      <c r="G54" s="180"/>
      <c r="H54" s="180"/>
      <c r="I54" s="265"/>
      <c r="J54" s="265"/>
      <c r="K54" s="265"/>
      <c r="L54" s="265"/>
      <c r="M54" s="265"/>
      <c r="N54" s="265"/>
      <c r="O54" s="265"/>
      <c r="P54" s="265"/>
      <c r="Q54" s="265"/>
      <c r="R54" s="265"/>
      <c r="S54" s="265"/>
      <c r="T54" s="265"/>
      <c r="U54" s="265"/>
      <c r="V54" s="265"/>
      <c r="W54" s="265"/>
      <c r="X54" s="180"/>
      <c r="Y54" s="180"/>
      <c r="Z54" s="180"/>
      <c r="AA54" s="180"/>
      <c r="AB54" s="180"/>
      <c r="AC54" s="180"/>
      <c r="AD54" s="180"/>
      <c r="AE54" s="180"/>
      <c r="AF54" s="180"/>
      <c r="AG54" s="181"/>
    </row>
    <row r="55" spans="1:33">
      <c r="A55" s="48">
        <f t="shared" si="9"/>
        <v>0</v>
      </c>
      <c r="B55" s="48" t="str">
        <f t="shared" ref="B55:B63" si="10">B24</f>
        <v>EJEMPLO: DESCARGA PTAR - CANAL "NOMBRE DEL CANAL"</v>
      </c>
      <c r="C55" s="144"/>
      <c r="D55" s="144"/>
      <c r="E55" s="144"/>
      <c r="F55" s="144" t="e">
        <f>F24/$F$34</f>
        <v>#DIV/0!</v>
      </c>
      <c r="G55" s="144"/>
      <c r="H55" s="144"/>
      <c r="I55" s="144" t="e">
        <f>I24/$I$34</f>
        <v>#DIV/0!</v>
      </c>
      <c r="J55" s="144" t="e">
        <f>J24/$J$34</f>
        <v>#DIV/0!</v>
      </c>
      <c r="K55" s="144" t="e">
        <f>K24/$K$34</f>
        <v>#DIV/0!</v>
      </c>
      <c r="L55" s="144" t="e">
        <f>L24/$L$34</f>
        <v>#DIV/0!</v>
      </c>
      <c r="M55" s="144" t="e">
        <f>M24/$M$34</f>
        <v>#DIV/0!</v>
      </c>
      <c r="N55" s="144" t="e">
        <f>N24/$N$34</f>
        <v>#DIV/0!</v>
      </c>
      <c r="O55" s="144" t="e">
        <f>O24/$O$34</f>
        <v>#DIV/0!</v>
      </c>
      <c r="P55" s="144" t="e">
        <f>P24/$P$34</f>
        <v>#DIV/0!</v>
      </c>
      <c r="Q55" s="144" t="e">
        <f>Q24/$Q$34</f>
        <v>#DIV/0!</v>
      </c>
      <c r="R55" s="144" t="e">
        <f>R24/$R$34</f>
        <v>#DIV/0!</v>
      </c>
      <c r="S55" s="144" t="e">
        <f>S24/$S$34</f>
        <v>#DIV/0!</v>
      </c>
      <c r="T55" s="144" t="e">
        <f>T24/$T$34</f>
        <v>#DIV/0!</v>
      </c>
      <c r="U55" s="144" t="e">
        <f>U24/$U$34</f>
        <v>#DIV/0!</v>
      </c>
      <c r="V55" s="144" t="e">
        <f>V24/$V$34</f>
        <v>#DIV/0!</v>
      </c>
      <c r="W55" s="144" t="e">
        <f>W24/$W$34</f>
        <v>#DIV/0!</v>
      </c>
      <c r="X55" s="144"/>
      <c r="Y55" s="144" t="e">
        <f>Y24/$Y$34</f>
        <v>#DIV/0!</v>
      </c>
      <c r="Z55" s="144" t="e">
        <f>Z24/$Z$34</f>
        <v>#DIV/0!</v>
      </c>
      <c r="AA55" s="144" t="e">
        <f>AA24/$AA$34</f>
        <v>#DIV/0!</v>
      </c>
      <c r="AB55" s="144"/>
      <c r="AC55" s="144" t="e">
        <f>AC24/$AC$34</f>
        <v>#DIV/0!</v>
      </c>
      <c r="AD55" s="144"/>
      <c r="AE55" s="144"/>
      <c r="AF55" s="144" t="e">
        <f>AF24/$AF$34</f>
        <v>#DIV/0!</v>
      </c>
      <c r="AG55" s="144" t="e">
        <f>AG24/$AG$34</f>
        <v>#DIV/0!</v>
      </c>
    </row>
    <row r="56" spans="1:33">
      <c r="A56" s="48">
        <f t="shared" si="9"/>
        <v>0</v>
      </c>
      <c r="B56" s="48" t="str">
        <f t="shared" si="10"/>
        <v>PROCESO/EQUIPO QUE DESCARGA - NOMBRE CUERPO RECEPTOR</v>
      </c>
      <c r="C56" s="144"/>
      <c r="D56" s="144"/>
      <c r="E56" s="144"/>
      <c r="F56" s="144" t="e">
        <f>F25/$F$34</f>
        <v>#DIV/0!</v>
      </c>
      <c r="G56" s="144"/>
      <c r="H56" s="144"/>
      <c r="I56" s="144" t="e">
        <f>I25/$I$34</f>
        <v>#DIV/0!</v>
      </c>
      <c r="J56" s="144" t="e">
        <f>J25/$J$34</f>
        <v>#DIV/0!</v>
      </c>
      <c r="K56" s="144" t="e">
        <f>K25/$K$34</f>
        <v>#DIV/0!</v>
      </c>
      <c r="L56" s="144" t="e">
        <f>L25/$L$34</f>
        <v>#DIV/0!</v>
      </c>
      <c r="M56" s="144" t="e">
        <f>M25/$M$34</f>
        <v>#DIV/0!</v>
      </c>
      <c r="N56" s="144" t="e">
        <f>N25/$N$34</f>
        <v>#DIV/0!</v>
      </c>
      <c r="O56" s="144" t="e">
        <f>O25/$O$34</f>
        <v>#DIV/0!</v>
      </c>
      <c r="P56" s="144" t="e">
        <f>P25/$P$34</f>
        <v>#DIV/0!</v>
      </c>
      <c r="Q56" s="144" t="e">
        <f>Q25/$Q$34</f>
        <v>#DIV/0!</v>
      </c>
      <c r="R56" s="144" t="e">
        <f>R25/$R$34</f>
        <v>#DIV/0!</v>
      </c>
      <c r="S56" s="144" t="e">
        <f>S25/$S$34</f>
        <v>#DIV/0!</v>
      </c>
      <c r="T56" s="144" t="e">
        <f>T25/$T$34</f>
        <v>#DIV/0!</v>
      </c>
      <c r="U56" s="144" t="e">
        <f>U25/$U$34</f>
        <v>#DIV/0!</v>
      </c>
      <c r="V56" s="144" t="e">
        <f>V25/$V$34</f>
        <v>#DIV/0!</v>
      </c>
      <c r="W56" s="144" t="e">
        <f>W25/$W$34</f>
        <v>#DIV/0!</v>
      </c>
      <c r="X56" s="144"/>
      <c r="Y56" s="144" t="e">
        <f>Y25/$Y$34</f>
        <v>#DIV/0!</v>
      </c>
      <c r="Z56" s="144" t="e">
        <f>Z25/$Z$34</f>
        <v>#DIV/0!</v>
      </c>
      <c r="AA56" s="144" t="e">
        <f>AA25/$AA$34</f>
        <v>#DIV/0!</v>
      </c>
      <c r="AB56" s="144"/>
      <c r="AC56" s="144" t="e">
        <f>AC25/$AC$34</f>
        <v>#DIV/0!</v>
      </c>
      <c r="AD56" s="144"/>
      <c r="AE56" s="144"/>
      <c r="AF56" s="144" t="e">
        <f>AF25/$AF$34</f>
        <v>#DIV/0!</v>
      </c>
      <c r="AG56" s="144" t="e">
        <f>AG25/$AG$34</f>
        <v>#DIV/0!</v>
      </c>
    </row>
    <row r="57" spans="1:33">
      <c r="A57" s="48">
        <f t="shared" si="9"/>
        <v>0</v>
      </c>
      <c r="B57" s="48" t="str">
        <f t="shared" si="10"/>
        <v>EJEMPLO: INFILTRACIÓN AGUAS SERVIDAS TRATADAS - DREN DE AGUAS SERVIDAS</v>
      </c>
      <c r="C57" s="144"/>
      <c r="D57" s="144"/>
      <c r="E57" s="144"/>
      <c r="F57" s="144"/>
      <c r="G57" s="144" t="e">
        <f>G26/$G$34</f>
        <v>#DIV/0!</v>
      </c>
      <c r="H57" s="144"/>
      <c r="I57" s="144" t="e">
        <f>I26/$I$34</f>
        <v>#DIV/0!</v>
      </c>
      <c r="J57" s="144" t="e">
        <f>J26/$J$34</f>
        <v>#DIV/0!</v>
      </c>
      <c r="K57" s="144" t="e">
        <f>K26/$K$34</f>
        <v>#DIV/0!</v>
      </c>
      <c r="L57" s="144" t="e">
        <f>L26/$L$34</f>
        <v>#DIV/0!</v>
      </c>
      <c r="M57" s="144" t="e">
        <f>M26/$M$34</f>
        <v>#DIV/0!</v>
      </c>
      <c r="N57" s="144" t="e">
        <f>N26/$N$34</f>
        <v>#DIV/0!</v>
      </c>
      <c r="O57" s="144" t="e">
        <f>O26/$O$34</f>
        <v>#DIV/0!</v>
      </c>
      <c r="P57" s="144" t="e">
        <f>P26/$P$34</f>
        <v>#DIV/0!</v>
      </c>
      <c r="Q57" s="144" t="e">
        <f>Q26/$Q$34</f>
        <v>#DIV/0!</v>
      </c>
      <c r="R57" s="144" t="e">
        <f>R26/$R$34</f>
        <v>#DIV/0!</v>
      </c>
      <c r="S57" s="144" t="e">
        <f>S26/$S$34</f>
        <v>#DIV/0!</v>
      </c>
      <c r="T57" s="144" t="e">
        <f>T26/$T$34</f>
        <v>#DIV/0!</v>
      </c>
      <c r="U57" s="144" t="e">
        <f>U26/$U$34</f>
        <v>#DIV/0!</v>
      </c>
      <c r="V57" s="144" t="e">
        <f>V26/$V$34</f>
        <v>#DIV/0!</v>
      </c>
      <c r="W57" s="144" t="e">
        <f>W26/$W$34</f>
        <v>#DIV/0!</v>
      </c>
      <c r="X57" s="144"/>
      <c r="Y57" s="144" t="e">
        <f>Y26/$Y$34</f>
        <v>#DIV/0!</v>
      </c>
      <c r="Z57" s="144" t="e">
        <f>Z26/$Z$34</f>
        <v>#DIV/0!</v>
      </c>
      <c r="AA57" s="144" t="e">
        <f>AA26/$AA$34</f>
        <v>#DIV/0!</v>
      </c>
      <c r="AB57" s="144"/>
      <c r="AC57" s="144" t="e">
        <f>AC26/$AC$34</f>
        <v>#DIV/0!</v>
      </c>
      <c r="AD57" s="144"/>
      <c r="AE57" s="144"/>
      <c r="AF57" s="144" t="e">
        <f>AF26/$AF$34</f>
        <v>#DIV/0!</v>
      </c>
      <c r="AG57" s="144" t="e">
        <f>AG26/$AG$34</f>
        <v>#DIV/0!</v>
      </c>
    </row>
    <row r="58" spans="1:33">
      <c r="A58" s="48">
        <f t="shared" si="9"/>
        <v>0</v>
      </c>
      <c r="B58" s="48" t="str">
        <f t="shared" si="10"/>
        <v>AGUA QUE INFILTRA - PROCESO/EQUIPO QUE INFILTRA</v>
      </c>
      <c r="C58" s="144"/>
      <c r="D58" s="144"/>
      <c r="E58" s="144"/>
      <c r="F58" s="144"/>
      <c r="G58" s="144" t="e">
        <f>G27/$G$34</f>
        <v>#DIV/0!</v>
      </c>
      <c r="H58" s="144"/>
      <c r="I58" s="144" t="e">
        <f>I27/$I$34</f>
        <v>#DIV/0!</v>
      </c>
      <c r="J58" s="144" t="e">
        <f>J27/$J$34</f>
        <v>#DIV/0!</v>
      </c>
      <c r="K58" s="144" t="e">
        <f>K27/$K$34</f>
        <v>#DIV/0!</v>
      </c>
      <c r="L58" s="144" t="e">
        <f>L27/$L$34</f>
        <v>#DIV/0!</v>
      </c>
      <c r="M58" s="144" t="e">
        <f>M27/$M$34</f>
        <v>#DIV/0!</v>
      </c>
      <c r="N58" s="144" t="e">
        <f>N27/$N$34</f>
        <v>#DIV/0!</v>
      </c>
      <c r="O58" s="144" t="e">
        <f>O27/$O$34</f>
        <v>#DIV/0!</v>
      </c>
      <c r="P58" s="144" t="e">
        <f>P27/$P$34</f>
        <v>#DIV/0!</v>
      </c>
      <c r="Q58" s="144" t="e">
        <f>Q27/$Q$34</f>
        <v>#DIV/0!</v>
      </c>
      <c r="R58" s="144" t="e">
        <f>R27/$R$34</f>
        <v>#DIV/0!</v>
      </c>
      <c r="S58" s="144" t="e">
        <f>S27/$S$34</f>
        <v>#DIV/0!</v>
      </c>
      <c r="T58" s="144" t="e">
        <f>T27/$T$34</f>
        <v>#DIV/0!</v>
      </c>
      <c r="U58" s="144" t="e">
        <f>U27/$U$34</f>
        <v>#DIV/0!</v>
      </c>
      <c r="V58" s="144" t="e">
        <f>V27/$V$34</f>
        <v>#DIV/0!</v>
      </c>
      <c r="W58" s="144" t="e">
        <f>W27/$W$34</f>
        <v>#DIV/0!</v>
      </c>
      <c r="X58" s="144"/>
      <c r="Y58" s="144" t="e">
        <f>Y27/$Y$34</f>
        <v>#DIV/0!</v>
      </c>
      <c r="Z58" s="144" t="e">
        <f>Z27/$Z$34</f>
        <v>#DIV/0!</v>
      </c>
      <c r="AA58" s="144" t="e">
        <f>AA27/$AA$34</f>
        <v>#DIV/0!</v>
      </c>
      <c r="AB58" s="144"/>
      <c r="AC58" s="144" t="e">
        <f>AC27/$AC$34</f>
        <v>#DIV/0!</v>
      </c>
      <c r="AD58" s="144"/>
      <c r="AE58" s="144"/>
      <c r="AF58" s="144" t="e">
        <f>AF27/$AF$34</f>
        <v>#DIV/0!</v>
      </c>
      <c r="AG58" s="144" t="e">
        <f>AG27/$AG$34</f>
        <v>#DIV/0!</v>
      </c>
    </row>
    <row r="59" spans="1:33">
      <c r="A59" s="48">
        <f t="shared" si="9"/>
        <v>0</v>
      </c>
      <c r="B59" s="48" t="str">
        <f t="shared" si="10"/>
        <v>EJEMPLO: AGUA EVAPORADA - CONDENSADORES EVAPORATIVOS</v>
      </c>
      <c r="C59" s="144"/>
      <c r="D59" s="144"/>
      <c r="E59" s="144"/>
      <c r="F59" s="144"/>
      <c r="G59" s="144"/>
      <c r="H59" s="144" t="e">
        <f>H28/$H$34</f>
        <v>#DIV/0!</v>
      </c>
      <c r="I59" s="144"/>
      <c r="J59" s="144"/>
      <c r="K59" s="144"/>
      <c r="L59" s="144"/>
      <c r="M59" s="144"/>
      <c r="N59" s="144"/>
      <c r="O59" s="144"/>
      <c r="P59" s="144"/>
      <c r="Q59" s="144"/>
      <c r="R59" s="144"/>
      <c r="S59" s="144"/>
      <c r="T59" s="144"/>
      <c r="U59" s="144"/>
      <c r="V59" s="144"/>
      <c r="W59" s="144"/>
      <c r="X59" s="144" t="e">
        <f>X28/$X$34</f>
        <v>#DIV/0!</v>
      </c>
      <c r="Y59" s="144"/>
      <c r="Z59" s="144"/>
      <c r="AA59" s="144"/>
      <c r="AB59" s="144" t="e">
        <f>AB28/$AB$34</f>
        <v>#DIV/0!</v>
      </c>
      <c r="AC59" s="144"/>
      <c r="AD59" s="144" t="e">
        <f>AD28/$AD$34</f>
        <v>#DIV/0!</v>
      </c>
      <c r="AE59" s="144"/>
      <c r="AF59" s="144"/>
      <c r="AG59" s="144"/>
    </row>
    <row r="60" spans="1:33">
      <c r="A60" s="48">
        <f t="shared" si="9"/>
        <v>0</v>
      </c>
      <c r="B60" s="48" t="str">
        <f t="shared" si="10"/>
        <v>TIPO DE AGUA CONSUMIDA - PROCESO/EQUIPO QUE CONSUME EL AGUA</v>
      </c>
      <c r="C60" s="144"/>
      <c r="D60" s="144"/>
      <c r="E60" s="144"/>
      <c r="F60" s="144"/>
      <c r="G60" s="144"/>
      <c r="H60" s="144" t="e">
        <f>H29/$H$34</f>
        <v>#DIV/0!</v>
      </c>
      <c r="I60" s="144"/>
      <c r="J60" s="144"/>
      <c r="K60" s="144"/>
      <c r="L60" s="144"/>
      <c r="M60" s="144"/>
      <c r="N60" s="144"/>
      <c r="O60" s="144"/>
      <c r="P60" s="144"/>
      <c r="Q60" s="144"/>
      <c r="R60" s="144"/>
      <c r="S60" s="144"/>
      <c r="T60" s="144"/>
      <c r="U60" s="144"/>
      <c r="V60" s="144"/>
      <c r="W60" s="144"/>
      <c r="X60" s="144" t="e">
        <f>X29/$X$34</f>
        <v>#DIV/0!</v>
      </c>
      <c r="Y60" s="144"/>
      <c r="Z60" s="144"/>
      <c r="AA60" s="144"/>
      <c r="AB60" s="144" t="e">
        <f>AB29/$AB$34</f>
        <v>#DIV/0!</v>
      </c>
      <c r="AC60" s="144"/>
      <c r="AD60" s="144" t="e">
        <f>AD29/$AD$34</f>
        <v>#DIV/0!</v>
      </c>
      <c r="AE60" s="144"/>
      <c r="AF60" s="144"/>
      <c r="AG60" s="144"/>
    </row>
    <row r="61" spans="1:33">
      <c r="A61" s="48">
        <f t="shared" si="9"/>
        <v>0</v>
      </c>
      <c r="B61" s="48" t="str">
        <f t="shared" si="10"/>
        <v>TIPO DE AGUA CONSUMIDA - PROCESO/EQUIPO QUE CONSUME EL AGUA</v>
      </c>
      <c r="C61" s="144"/>
      <c r="D61" s="144"/>
      <c r="E61" s="144"/>
      <c r="F61" s="144"/>
      <c r="G61" s="144"/>
      <c r="H61" s="144" t="e">
        <f>H30/$H$34</f>
        <v>#DIV/0!</v>
      </c>
      <c r="I61" s="144"/>
      <c r="J61" s="144"/>
      <c r="K61" s="144"/>
      <c r="L61" s="144"/>
      <c r="M61" s="144"/>
      <c r="N61" s="144"/>
      <c r="O61" s="144"/>
      <c r="P61" s="144"/>
      <c r="Q61" s="144"/>
      <c r="R61" s="144"/>
      <c r="S61" s="144"/>
      <c r="T61" s="144"/>
      <c r="U61" s="144"/>
      <c r="V61" s="144"/>
      <c r="W61" s="144"/>
      <c r="X61" s="144" t="e">
        <f>X30/$X$34</f>
        <v>#DIV/0!</v>
      </c>
      <c r="Y61" s="144"/>
      <c r="Z61" s="144"/>
      <c r="AA61" s="144"/>
      <c r="AB61" s="144" t="e">
        <f>AB30/$AB$34</f>
        <v>#DIV/0!</v>
      </c>
      <c r="AC61" s="144"/>
      <c r="AD61" s="144" t="e">
        <f>AD30/$AD$34</f>
        <v>#DIV/0!</v>
      </c>
      <c r="AE61" s="144"/>
      <c r="AF61" s="144"/>
      <c r="AG61" s="144"/>
    </row>
    <row r="62" spans="1:33">
      <c r="A62" s="48">
        <f t="shared" si="9"/>
        <v>0</v>
      </c>
      <c r="B62" s="48" t="str">
        <f t="shared" si="10"/>
        <v>TIPO DE AGUA CONSUMIDA - PROCESO/EQUIPO QUE CONSUME EL AGUA</v>
      </c>
      <c r="C62" s="144"/>
      <c r="D62" s="144"/>
      <c r="E62" s="144"/>
      <c r="F62" s="144"/>
      <c r="G62" s="144"/>
      <c r="H62" s="144" t="e">
        <f>H31/$H$34</f>
        <v>#DIV/0!</v>
      </c>
      <c r="I62" s="144"/>
      <c r="J62" s="144"/>
      <c r="K62" s="144"/>
      <c r="L62" s="144"/>
      <c r="M62" s="144"/>
      <c r="N62" s="144"/>
      <c r="O62" s="144"/>
      <c r="P62" s="144"/>
      <c r="Q62" s="144"/>
      <c r="R62" s="144"/>
      <c r="S62" s="144"/>
      <c r="T62" s="144"/>
      <c r="U62" s="144"/>
      <c r="V62" s="144"/>
      <c r="W62" s="144"/>
      <c r="X62" s="144" t="e">
        <f>X31/$X$34</f>
        <v>#DIV/0!</v>
      </c>
      <c r="Y62" s="144"/>
      <c r="Z62" s="144"/>
      <c r="AA62" s="144"/>
      <c r="AB62" s="144" t="e">
        <f>AB31/$AB$34</f>
        <v>#DIV/0!</v>
      </c>
      <c r="AC62" s="144"/>
      <c r="AD62" s="144" t="e">
        <f>AD31/$AD$34</f>
        <v>#DIV/0!</v>
      </c>
      <c r="AE62" s="144"/>
      <c r="AF62" s="144"/>
      <c r="AG62" s="144"/>
    </row>
    <row r="63" spans="1:33">
      <c r="A63" s="48">
        <f t="shared" si="9"/>
        <v>0</v>
      </c>
      <c r="B63" s="48" t="str">
        <f t="shared" si="10"/>
        <v>TIPO DE AGUA CONSUMIDA - PROCESO/EQUIPO QUE CONSUME EL AGUA</v>
      </c>
      <c r="C63" s="144"/>
      <c r="D63" s="144"/>
      <c r="E63" s="144"/>
      <c r="F63" s="144"/>
      <c r="G63" s="144"/>
      <c r="H63" s="144" t="e">
        <f>H32/$H$34</f>
        <v>#DIV/0!</v>
      </c>
      <c r="I63" s="144"/>
      <c r="J63" s="144"/>
      <c r="K63" s="144"/>
      <c r="L63" s="144"/>
      <c r="M63" s="144"/>
      <c r="N63" s="144"/>
      <c r="O63" s="144"/>
      <c r="P63" s="144"/>
      <c r="Q63" s="144"/>
      <c r="R63" s="144"/>
      <c r="S63" s="144"/>
      <c r="T63" s="144"/>
      <c r="U63" s="144"/>
      <c r="V63" s="144"/>
      <c r="W63" s="144"/>
      <c r="X63" s="144" t="e">
        <f>X32/$X$34</f>
        <v>#DIV/0!</v>
      </c>
      <c r="Y63" s="144"/>
      <c r="Z63" s="144"/>
      <c r="AA63" s="144"/>
      <c r="AB63" s="144" t="e">
        <f>AB32/$AB$34</f>
        <v>#DIV/0!</v>
      </c>
      <c r="AC63" s="144"/>
      <c r="AD63" s="144" t="e">
        <f>AD32/$AD$34</f>
        <v>#DIV/0!</v>
      </c>
      <c r="AE63" s="144"/>
      <c r="AF63" s="144"/>
      <c r="AG63" s="144"/>
    </row>
    <row r="64" spans="1:33">
      <c r="C64" s="179"/>
      <c r="D64" s="179"/>
      <c r="E64" s="179"/>
      <c r="F64" s="179"/>
      <c r="G64" s="179"/>
      <c r="H64" s="179"/>
      <c r="I64" s="266"/>
      <c r="J64" s="266"/>
      <c r="K64" s="266"/>
      <c r="L64" s="266"/>
      <c r="M64" s="266"/>
      <c r="N64" s="266"/>
      <c r="O64" s="266"/>
      <c r="P64" s="266"/>
      <c r="Q64" s="266"/>
      <c r="R64" s="266"/>
      <c r="S64" s="266"/>
      <c r="T64" s="266"/>
      <c r="U64" s="266"/>
      <c r="V64" s="266"/>
      <c r="W64" s="266"/>
      <c r="X64" s="179"/>
      <c r="Y64" s="179"/>
      <c r="Z64" s="179"/>
      <c r="AA64" s="179"/>
      <c r="AB64" s="179"/>
      <c r="AC64" s="179"/>
      <c r="AD64" s="179"/>
      <c r="AE64" s="179"/>
      <c r="AF64" s="179"/>
      <c r="AG64" s="179"/>
    </row>
    <row r="65" spans="2:33">
      <c r="B65" s="142" t="str">
        <f>B34</f>
        <v>TOTALES</v>
      </c>
      <c r="C65" s="145" t="e">
        <f>SUM(C38:C64)</f>
        <v>#DIV/0!</v>
      </c>
      <c r="D65" s="145" t="e">
        <f t="shared" ref="D65:E65" si="11">SUM(D38:D64)</f>
        <v>#DIV/0!</v>
      </c>
      <c r="E65" s="145" t="e">
        <f t="shared" si="11"/>
        <v>#DIV/0!</v>
      </c>
      <c r="F65" s="145" t="e">
        <f t="shared" ref="F65:AG65" si="12">SUM(F38:F64)</f>
        <v>#DIV/0!</v>
      </c>
      <c r="G65" s="145" t="e">
        <f t="shared" si="12"/>
        <v>#DIV/0!</v>
      </c>
      <c r="H65" s="145" t="e">
        <f t="shared" si="12"/>
        <v>#DIV/0!</v>
      </c>
      <c r="I65" s="145" t="e">
        <f t="shared" si="12"/>
        <v>#DIV/0!</v>
      </c>
      <c r="J65" s="145" t="e">
        <f t="shared" si="12"/>
        <v>#DIV/0!</v>
      </c>
      <c r="K65" s="145" t="e">
        <f t="shared" si="12"/>
        <v>#DIV/0!</v>
      </c>
      <c r="L65" s="145" t="e">
        <f t="shared" si="12"/>
        <v>#DIV/0!</v>
      </c>
      <c r="M65" s="145" t="e">
        <f t="shared" si="12"/>
        <v>#DIV/0!</v>
      </c>
      <c r="N65" s="145" t="e">
        <f t="shared" si="12"/>
        <v>#DIV/0!</v>
      </c>
      <c r="O65" s="145" t="e">
        <f t="shared" si="12"/>
        <v>#DIV/0!</v>
      </c>
      <c r="P65" s="145" t="e">
        <f t="shared" si="12"/>
        <v>#DIV/0!</v>
      </c>
      <c r="Q65" s="145" t="e">
        <f t="shared" si="12"/>
        <v>#DIV/0!</v>
      </c>
      <c r="R65" s="145" t="e">
        <f t="shared" si="12"/>
        <v>#DIV/0!</v>
      </c>
      <c r="S65" s="145" t="e">
        <f t="shared" si="12"/>
        <v>#DIV/0!</v>
      </c>
      <c r="T65" s="145" t="e">
        <f t="shared" si="12"/>
        <v>#DIV/0!</v>
      </c>
      <c r="U65" s="145" t="e">
        <f t="shared" si="12"/>
        <v>#DIV/0!</v>
      </c>
      <c r="V65" s="145" t="e">
        <f t="shared" si="12"/>
        <v>#DIV/0!</v>
      </c>
      <c r="W65" s="145" t="e">
        <f t="shared" si="12"/>
        <v>#DIV/0!</v>
      </c>
      <c r="X65" s="145" t="e">
        <f t="shared" si="12"/>
        <v>#DIV/0!</v>
      </c>
      <c r="Y65" s="145" t="e">
        <f t="shared" si="12"/>
        <v>#DIV/0!</v>
      </c>
      <c r="Z65" s="145" t="e">
        <f t="shared" si="12"/>
        <v>#DIV/0!</v>
      </c>
      <c r="AA65" s="145" t="e">
        <f t="shared" si="12"/>
        <v>#DIV/0!</v>
      </c>
      <c r="AB65" s="145" t="e">
        <f t="shared" si="12"/>
        <v>#DIV/0!</v>
      </c>
      <c r="AC65" s="145" t="e">
        <f t="shared" si="12"/>
        <v>#DIV/0!</v>
      </c>
      <c r="AD65" s="145" t="e">
        <f t="shared" si="12"/>
        <v>#DIV/0!</v>
      </c>
      <c r="AE65" s="145" t="e">
        <f t="shared" si="12"/>
        <v>#DIV/0!</v>
      </c>
      <c r="AF65" s="145" t="e">
        <f t="shared" si="12"/>
        <v>#DIV/0!</v>
      </c>
      <c r="AG65" s="145" t="e">
        <f t="shared" si="12"/>
        <v>#DIV/0!</v>
      </c>
    </row>
  </sheetData>
  <mergeCells count="4">
    <mergeCell ref="A4:B5"/>
    <mergeCell ref="X4:AA4"/>
    <mergeCell ref="AB4:AG4"/>
    <mergeCell ref="C4:W4"/>
  </mergeCells>
  <conditionalFormatting sqref="C39:AG63">
    <cfRule type="cellIs" dxfId="2" priority="1" operator="greaterThan">
      <formula>0.1</formula>
    </cfRule>
  </conditionalFormatting>
  <hyperlinks>
    <hyperlink ref="A1" location="'0. CONTENIDOS'!A1" display="CONTENIDOS" xr:uid="{8469EEBF-8462-6A46-A9F6-0418D348AC1B}"/>
  </hyperlinks>
  <pageMargins left="0.7" right="0.7" top="0.75" bottom="0.75" header="0.3" footer="0.3"/>
  <ignoredErrors>
    <ignoredError sqref="C39:AG65" evalError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452A22-F667-7747-AE03-04F62ECE67BB}">
  <sheetPr>
    <tabColor theme="9" tint="0.39997558519241921"/>
  </sheetPr>
  <dimension ref="A1:O179"/>
  <sheetViews>
    <sheetView showGridLines="0" zoomScaleNormal="100" workbookViewId="0">
      <pane xSplit="3" ySplit="6" topLeftCell="D7" activePane="bottomRight" state="frozen"/>
      <selection pane="topRight" activeCell="D1" sqref="D1"/>
      <selection pane="bottomLeft" activeCell="A7" sqref="A7"/>
      <selection pane="bottomRight"/>
    </sheetView>
  </sheetViews>
  <sheetFormatPr baseColWidth="10" defaultRowHeight="14.5"/>
  <cols>
    <col min="1" max="1" width="51.453125" bestFit="1" customWidth="1"/>
    <col min="2" max="2" width="11.81640625" customWidth="1"/>
    <col min="4" max="4" width="16.453125" bestFit="1" customWidth="1"/>
    <col min="5" max="5" width="24.453125" customWidth="1"/>
    <col min="6" max="9" width="34.6328125" customWidth="1"/>
    <col min="10" max="10" width="61.36328125" bestFit="1" customWidth="1"/>
    <col min="11" max="11" width="48.453125" bestFit="1" customWidth="1"/>
    <col min="12" max="12" width="69.453125" customWidth="1"/>
    <col min="13" max="13" width="91.1796875" bestFit="1" customWidth="1"/>
    <col min="14" max="14" width="60.6328125" bestFit="1" customWidth="1"/>
    <col min="15" max="15" width="61.6328125" bestFit="1" customWidth="1"/>
  </cols>
  <sheetData>
    <row r="1" spans="1:15" ht="18.5">
      <c r="A1" s="9" t="s">
        <v>17</v>
      </c>
      <c r="B1" s="150"/>
    </row>
    <row r="2" spans="1:15" s="12" customFormat="1" ht="19" customHeight="1">
      <c r="A2" s="279" t="s">
        <v>433</v>
      </c>
      <c r="B2" s="280">
        <v>1</v>
      </c>
    </row>
    <row r="3" spans="1:15" ht="17">
      <c r="A3" s="270" t="s">
        <v>427</v>
      </c>
    </row>
    <row r="4" spans="1:15" ht="16" customHeight="1">
      <c r="A4" s="327" t="s">
        <v>250</v>
      </c>
      <c r="B4" s="328"/>
      <c r="C4" s="328"/>
      <c r="D4" s="331" t="s">
        <v>184</v>
      </c>
      <c r="E4" s="331"/>
      <c r="F4" s="321" t="s">
        <v>185</v>
      </c>
      <c r="G4" s="322"/>
      <c r="H4" s="322"/>
      <c r="I4" s="322"/>
      <c r="J4" s="323" t="s">
        <v>186</v>
      </c>
      <c r="K4" s="323"/>
      <c r="L4" s="323"/>
      <c r="M4" s="323"/>
      <c r="N4" s="323"/>
      <c r="O4" s="323"/>
    </row>
    <row r="5" spans="1:15" ht="43.5">
      <c r="A5" s="329"/>
      <c r="B5" s="330"/>
      <c r="C5" s="330"/>
      <c r="D5" s="269" t="s">
        <v>422</v>
      </c>
      <c r="E5" s="269" t="s">
        <v>314</v>
      </c>
      <c r="F5" s="125" t="s">
        <v>420</v>
      </c>
      <c r="G5" s="125" t="s">
        <v>411</v>
      </c>
      <c r="H5" s="126" t="s">
        <v>412</v>
      </c>
      <c r="I5" s="125" t="s">
        <v>413</v>
      </c>
      <c r="J5" s="127" t="s">
        <v>414</v>
      </c>
      <c r="K5" s="127" t="s">
        <v>415</v>
      </c>
      <c r="L5" s="127" t="s">
        <v>416</v>
      </c>
      <c r="M5" s="127" t="s">
        <v>417</v>
      </c>
      <c r="N5" s="128" t="s">
        <v>418</v>
      </c>
      <c r="O5" s="127" t="s">
        <v>419</v>
      </c>
    </row>
    <row r="6" spans="1:15" ht="29">
      <c r="A6" s="129" t="s">
        <v>435</v>
      </c>
      <c r="B6" s="146" t="s">
        <v>436</v>
      </c>
      <c r="C6" s="147" t="s">
        <v>4</v>
      </c>
      <c r="D6" s="152" t="s">
        <v>135</v>
      </c>
      <c r="E6" s="152" t="s">
        <v>135</v>
      </c>
      <c r="F6" s="131" t="s">
        <v>251</v>
      </c>
      <c r="G6" s="131" t="s">
        <v>167</v>
      </c>
      <c r="H6" s="132" t="s">
        <v>171</v>
      </c>
      <c r="I6" s="131" t="s">
        <v>174</v>
      </c>
      <c r="J6" s="133" t="s">
        <v>172</v>
      </c>
      <c r="K6" s="133" t="s">
        <v>172</v>
      </c>
      <c r="L6" s="133" t="s">
        <v>177</v>
      </c>
      <c r="M6" s="133" t="s">
        <v>177</v>
      </c>
      <c r="N6" s="133" t="s">
        <v>177</v>
      </c>
      <c r="O6" s="133" t="s">
        <v>177</v>
      </c>
    </row>
    <row r="7" spans="1:15">
      <c r="A7" s="148" t="s">
        <v>78</v>
      </c>
      <c r="B7" s="149"/>
      <c r="C7" s="149"/>
      <c r="D7" s="178"/>
      <c r="E7" s="178"/>
      <c r="F7" s="153"/>
      <c r="G7" s="153"/>
      <c r="H7" s="153"/>
      <c r="I7" s="153"/>
      <c r="J7" s="153"/>
      <c r="K7" s="153"/>
      <c r="L7" s="153"/>
      <c r="M7" s="153"/>
      <c r="N7" s="153"/>
      <c r="O7" s="154"/>
    </row>
    <row r="8" spans="1:15">
      <c r="A8" s="201" t="s">
        <v>240</v>
      </c>
      <c r="B8" s="202"/>
      <c r="C8" s="202"/>
      <c r="D8" s="202"/>
      <c r="E8" s="202"/>
      <c r="F8" s="202"/>
      <c r="G8" s="202"/>
      <c r="H8" s="202"/>
      <c r="I8" s="202"/>
      <c r="J8" s="202"/>
      <c r="K8" s="202"/>
      <c r="L8" s="202"/>
      <c r="M8" s="202"/>
      <c r="N8" s="202"/>
      <c r="O8" s="203"/>
    </row>
    <row r="9" spans="1:15">
      <c r="A9" s="48">
        <f>'14. BD HUELLA INDIRECTA'!A10</f>
        <v>0</v>
      </c>
      <c r="B9" s="67" t="e">
        <f>VLOOKUP(A9,'7. CADENA DE SUMINISTROS'!$A$4:$P$64,16,FALSE)</f>
        <v>#N/A</v>
      </c>
      <c r="C9" s="67" t="e">
        <f>VLOOKUP(A9,'7. CADENA DE SUMINISTROS'!$A$4:$P$64,3,FALSE)</f>
        <v>#N/A</v>
      </c>
      <c r="D9" s="67" t="e">
        <f>VLOOKUP(A9,'14. BD HUELLA INDIRECTA'!$A$4:$X$101,4,FALSE)*B9/$B$2</f>
        <v>#N/A</v>
      </c>
      <c r="E9" s="67" t="e">
        <f>VLOOKUP(A9,'14. BD HUELLA INDIRECTA'!$A$4:$X$101,5,FALSE)*B9/$B$2</f>
        <v>#N/A</v>
      </c>
      <c r="F9" s="67" t="e">
        <f>VLOOKUP(A9,'14. BD HUELLA INDIRECTA'!$A$4:$X$101,8,FALSE)*B9/$B$2</f>
        <v>#N/A</v>
      </c>
      <c r="G9" s="67" t="e">
        <f>VLOOKUP(A9,'14. BD HUELLA INDIRECTA'!$A$4:$X$101,11,FALSE)*B9/$B$2</f>
        <v>#N/A</v>
      </c>
      <c r="H9" s="67" t="e">
        <f>VLOOKUP(A9,'14. BD HUELLA INDIRECTA'!$A$4:$X$101,12,FALSE)*B9/$B$2</f>
        <v>#N/A</v>
      </c>
      <c r="I9" s="67" t="e">
        <f>VLOOKUP(A9,'14. BD HUELLA INDIRECTA'!$A$4:$X$101,13,FALSE)*B9/$B$2</f>
        <v>#N/A</v>
      </c>
      <c r="J9" s="67" t="e">
        <f>VLOOKUP(A9,'14. BD HUELLA INDIRECTA'!$A$4:$X$101,16,FALSE)*B9/$B$2</f>
        <v>#N/A</v>
      </c>
      <c r="K9" s="67" t="e">
        <f>VLOOKUP(A9,'14. BD HUELLA INDIRECTA'!$A$4:$X$101,19,FALSE)*B9/$B$2</f>
        <v>#N/A</v>
      </c>
      <c r="L9" s="67" t="e">
        <f>VLOOKUP(A9,'14. BD HUELLA INDIRECTA'!$A$4:$X$101,20,FALSE)*B9/$B$2</f>
        <v>#N/A</v>
      </c>
      <c r="M9" s="67" t="e">
        <f>VLOOKUP(A9,'14. BD HUELLA INDIRECTA'!$A$4:$X$101,21,FALSE)*B9/$B$2</f>
        <v>#N/A</v>
      </c>
      <c r="N9" s="67" t="e">
        <f>VLOOKUP(A9,'14. BD HUELLA INDIRECTA'!$A$4:$X$101,22,FALSE)*B9/$B$2</f>
        <v>#N/A</v>
      </c>
      <c r="O9" s="67" t="e">
        <f>VLOOKUP(A9,'14. BD HUELLA INDIRECTA'!$A$4:$X$101,23,FALSE)*B9/$B$2</f>
        <v>#N/A</v>
      </c>
    </row>
    <row r="10" spans="1:15">
      <c r="A10" s="48">
        <f>'14. BD HUELLA INDIRECTA'!A11</f>
        <v>0</v>
      </c>
      <c r="B10" s="67" t="e">
        <f>VLOOKUP(A10,'7. CADENA DE SUMINISTROS'!$A$4:$P$64,16,FALSE)</f>
        <v>#N/A</v>
      </c>
      <c r="C10" s="67" t="e">
        <f>VLOOKUP(A10,'7. CADENA DE SUMINISTROS'!$A$4:$P$64,3,FALSE)</f>
        <v>#N/A</v>
      </c>
      <c r="D10" s="67" t="e">
        <f>VLOOKUP(A10,'14. BD HUELLA INDIRECTA'!$A$4:$X$101,4,FALSE)*B10/$B$2</f>
        <v>#N/A</v>
      </c>
      <c r="E10" s="67" t="e">
        <f>VLOOKUP(A10,'14. BD HUELLA INDIRECTA'!$A$4:$X$101,5,FALSE)*B10/$B$2</f>
        <v>#N/A</v>
      </c>
      <c r="F10" s="67" t="e">
        <f>VLOOKUP(A10,'14. BD HUELLA INDIRECTA'!$A$4:$X$101,8,FALSE)*B10/$B$2</f>
        <v>#N/A</v>
      </c>
      <c r="G10" s="67" t="e">
        <f>VLOOKUP(A10,'14. BD HUELLA INDIRECTA'!$A$4:$X$101,11,FALSE)*B10/$B$2</f>
        <v>#N/A</v>
      </c>
      <c r="H10" s="67" t="e">
        <f>VLOOKUP(A10,'14. BD HUELLA INDIRECTA'!$A$4:$X$101,12,FALSE)*B10/$B$2</f>
        <v>#N/A</v>
      </c>
      <c r="I10" s="67" t="e">
        <f>VLOOKUP(A10,'14. BD HUELLA INDIRECTA'!$A$4:$X$101,13,FALSE)*B10/$B$2</f>
        <v>#N/A</v>
      </c>
      <c r="J10" s="67" t="e">
        <f>VLOOKUP(A10,'14. BD HUELLA INDIRECTA'!$A$4:$X$101,16,FALSE)*B10/$B$2</f>
        <v>#N/A</v>
      </c>
      <c r="K10" s="67" t="e">
        <f>VLOOKUP(A10,'14. BD HUELLA INDIRECTA'!$A$4:$X$101,19,FALSE)*B10/$B$2</f>
        <v>#N/A</v>
      </c>
      <c r="L10" s="67" t="e">
        <f>VLOOKUP(A10,'14. BD HUELLA INDIRECTA'!$A$4:$X$101,20,FALSE)*B10/$B$2</f>
        <v>#N/A</v>
      </c>
      <c r="M10" s="67" t="e">
        <f>VLOOKUP(A10,'14. BD HUELLA INDIRECTA'!$A$4:$X$101,21,FALSE)*B10/$B$2</f>
        <v>#N/A</v>
      </c>
      <c r="N10" s="67" t="e">
        <f>VLOOKUP(A10,'14. BD HUELLA INDIRECTA'!$A$4:$X$101,22,FALSE)*B10/$B$2</f>
        <v>#N/A</v>
      </c>
      <c r="O10" s="67" t="e">
        <f>VLOOKUP(A10,'14. BD HUELLA INDIRECTA'!$A$4:$X$101,23,FALSE)*B10/$B$2</f>
        <v>#N/A</v>
      </c>
    </row>
    <row r="11" spans="1:15">
      <c r="A11" s="48">
        <f>'14. BD HUELLA INDIRECTA'!A12</f>
        <v>0</v>
      </c>
      <c r="B11" s="67" t="e">
        <f>VLOOKUP(A11,'7. CADENA DE SUMINISTROS'!$A$4:$P$64,16,FALSE)</f>
        <v>#N/A</v>
      </c>
      <c r="C11" s="67" t="e">
        <f>VLOOKUP(A11,'7. CADENA DE SUMINISTROS'!$A$4:$P$64,3,FALSE)</f>
        <v>#N/A</v>
      </c>
      <c r="D11" s="67" t="e">
        <f>VLOOKUP(A11,'14. BD HUELLA INDIRECTA'!$A$4:$X$101,4,FALSE)*B11/$B$2</f>
        <v>#N/A</v>
      </c>
      <c r="E11" s="67" t="e">
        <f>VLOOKUP(A11,'14. BD HUELLA INDIRECTA'!$A$4:$X$101,5,FALSE)*B11/$B$2</f>
        <v>#N/A</v>
      </c>
      <c r="F11" s="67" t="e">
        <f>VLOOKUP(A11,'14. BD HUELLA INDIRECTA'!$A$4:$X$101,8,FALSE)*B11/$B$2</f>
        <v>#N/A</v>
      </c>
      <c r="G11" s="67" t="e">
        <f>VLOOKUP(A11,'14. BD HUELLA INDIRECTA'!$A$4:$X$101,11,FALSE)*B11/$B$2</f>
        <v>#N/A</v>
      </c>
      <c r="H11" s="67" t="e">
        <f>VLOOKUP(A11,'14. BD HUELLA INDIRECTA'!$A$4:$X$101,12,FALSE)*B11/$B$2</f>
        <v>#N/A</v>
      </c>
      <c r="I11" s="67" t="e">
        <f>VLOOKUP(A11,'14. BD HUELLA INDIRECTA'!$A$4:$X$101,13,FALSE)*B11/$B$2</f>
        <v>#N/A</v>
      </c>
      <c r="J11" s="67" t="e">
        <f>VLOOKUP(A11,'14. BD HUELLA INDIRECTA'!$A$4:$X$101,16,FALSE)*B11/$B$2</f>
        <v>#N/A</v>
      </c>
      <c r="K11" s="67" t="e">
        <f>VLOOKUP(A11,'14. BD HUELLA INDIRECTA'!$A$4:$X$101,19,FALSE)*B11/$B$2</f>
        <v>#N/A</v>
      </c>
      <c r="L11" s="67" t="e">
        <f>VLOOKUP(A11,'14. BD HUELLA INDIRECTA'!$A$4:$X$101,20,FALSE)*B11/$B$2</f>
        <v>#N/A</v>
      </c>
      <c r="M11" s="67" t="e">
        <f>VLOOKUP(A11,'14. BD HUELLA INDIRECTA'!$A$4:$X$101,21,FALSE)*B11/$B$2</f>
        <v>#N/A</v>
      </c>
      <c r="N11" s="67" t="e">
        <f>VLOOKUP(A11,'14. BD HUELLA INDIRECTA'!$A$4:$X$101,22,FALSE)*B11/$B$2</f>
        <v>#N/A</v>
      </c>
      <c r="O11" s="67" t="e">
        <f>VLOOKUP(A11,'14. BD HUELLA INDIRECTA'!$A$4:$X$101,23,FALSE)*B11/$B$2</f>
        <v>#N/A</v>
      </c>
    </row>
    <row r="12" spans="1:15">
      <c r="A12" s="48">
        <f>'14. BD HUELLA INDIRECTA'!A13</f>
        <v>0</v>
      </c>
      <c r="B12" s="67" t="e">
        <f>VLOOKUP(A12,'7. CADENA DE SUMINISTROS'!$A$4:$P$64,16,FALSE)</f>
        <v>#N/A</v>
      </c>
      <c r="C12" s="67" t="e">
        <f>VLOOKUP(A12,'7. CADENA DE SUMINISTROS'!$A$4:$P$64,3,FALSE)</f>
        <v>#N/A</v>
      </c>
      <c r="D12" s="67" t="e">
        <f>VLOOKUP(A12,'14. BD HUELLA INDIRECTA'!$A$4:$X$101,4,FALSE)*B12/$B$2</f>
        <v>#N/A</v>
      </c>
      <c r="E12" s="67" t="e">
        <f>VLOOKUP(A12,'14. BD HUELLA INDIRECTA'!$A$4:$X$101,5,FALSE)*B12/$B$2</f>
        <v>#N/A</v>
      </c>
      <c r="F12" s="67" t="e">
        <f>VLOOKUP(A12,'14. BD HUELLA INDIRECTA'!$A$4:$X$101,8,FALSE)*B12/$B$2</f>
        <v>#N/A</v>
      </c>
      <c r="G12" s="67" t="e">
        <f>VLOOKUP(A12,'14. BD HUELLA INDIRECTA'!$A$4:$X$101,11,FALSE)*B12/$B$2</f>
        <v>#N/A</v>
      </c>
      <c r="H12" s="67" t="e">
        <f>VLOOKUP(A12,'14. BD HUELLA INDIRECTA'!$A$4:$X$101,12,FALSE)*B12/$B$2</f>
        <v>#N/A</v>
      </c>
      <c r="I12" s="67" t="e">
        <f>VLOOKUP(A12,'14. BD HUELLA INDIRECTA'!$A$4:$X$101,13,FALSE)*B12/$B$2</f>
        <v>#N/A</v>
      </c>
      <c r="J12" s="67" t="e">
        <f>VLOOKUP(A12,'14. BD HUELLA INDIRECTA'!$A$4:$X$101,16,FALSE)*B12/$B$2</f>
        <v>#N/A</v>
      </c>
      <c r="K12" s="67" t="e">
        <f>VLOOKUP(A12,'14. BD HUELLA INDIRECTA'!$A$4:$X$101,19,FALSE)*B12/$B$2</f>
        <v>#N/A</v>
      </c>
      <c r="L12" s="67" t="e">
        <f>VLOOKUP(A12,'14. BD HUELLA INDIRECTA'!$A$4:$X$101,20,FALSE)*B12/$B$2</f>
        <v>#N/A</v>
      </c>
      <c r="M12" s="67" t="e">
        <f>VLOOKUP(A12,'14. BD HUELLA INDIRECTA'!$A$4:$X$101,21,FALSE)*B12/$B$2</f>
        <v>#N/A</v>
      </c>
      <c r="N12" s="67" t="e">
        <f>VLOOKUP(A12,'14. BD HUELLA INDIRECTA'!$A$4:$X$101,22,FALSE)*B12/$B$2</f>
        <v>#N/A</v>
      </c>
      <c r="O12" s="67" t="e">
        <f>VLOOKUP(A12,'14. BD HUELLA INDIRECTA'!$A$4:$X$101,23,FALSE)*B12/$B$2</f>
        <v>#N/A</v>
      </c>
    </row>
    <row r="13" spans="1:15">
      <c r="A13" s="48">
        <f>'14. BD HUELLA INDIRECTA'!A14</f>
        <v>0</v>
      </c>
      <c r="B13" s="67" t="e">
        <f>VLOOKUP(A13,'7. CADENA DE SUMINISTROS'!$A$4:$P$64,16,FALSE)</f>
        <v>#N/A</v>
      </c>
      <c r="C13" s="67" t="e">
        <f>VLOOKUP(A13,'7. CADENA DE SUMINISTROS'!$A$4:$P$64,3,FALSE)</f>
        <v>#N/A</v>
      </c>
      <c r="D13" s="67" t="e">
        <f>VLOOKUP(A13,'14. BD HUELLA INDIRECTA'!$A$4:$X$101,4,FALSE)*B13/$B$2</f>
        <v>#N/A</v>
      </c>
      <c r="E13" s="67" t="e">
        <f>VLOOKUP(A13,'14. BD HUELLA INDIRECTA'!$A$4:$X$101,5,FALSE)*B13/$B$2</f>
        <v>#N/A</v>
      </c>
      <c r="F13" s="67" t="e">
        <f>VLOOKUP(A13,'14. BD HUELLA INDIRECTA'!$A$4:$X$101,8,FALSE)*B13/$B$2</f>
        <v>#N/A</v>
      </c>
      <c r="G13" s="67" t="e">
        <f>VLOOKUP(A13,'14. BD HUELLA INDIRECTA'!$A$4:$X$101,11,FALSE)*B13/$B$2</f>
        <v>#N/A</v>
      </c>
      <c r="H13" s="67" t="e">
        <f>VLOOKUP(A13,'14. BD HUELLA INDIRECTA'!$A$4:$X$101,12,FALSE)*B13/$B$2</f>
        <v>#N/A</v>
      </c>
      <c r="I13" s="67" t="e">
        <f>VLOOKUP(A13,'14. BD HUELLA INDIRECTA'!$A$4:$X$101,13,FALSE)*B13/$B$2</f>
        <v>#N/A</v>
      </c>
      <c r="J13" s="67" t="e">
        <f>VLOOKUP(A13,'14. BD HUELLA INDIRECTA'!$A$4:$X$101,16,FALSE)*B13/$B$2</f>
        <v>#N/A</v>
      </c>
      <c r="K13" s="67" t="e">
        <f>VLOOKUP(A13,'14. BD HUELLA INDIRECTA'!$A$4:$X$101,19,FALSE)*B13/$B$2</f>
        <v>#N/A</v>
      </c>
      <c r="L13" s="67" t="e">
        <f>VLOOKUP(A13,'14. BD HUELLA INDIRECTA'!$A$4:$X$101,20,FALSE)*B13/$B$2</f>
        <v>#N/A</v>
      </c>
      <c r="M13" s="67" t="e">
        <f>VLOOKUP(A13,'14. BD HUELLA INDIRECTA'!$A$4:$X$101,21,FALSE)*B13/$B$2</f>
        <v>#N/A</v>
      </c>
      <c r="N13" s="67" t="e">
        <f>VLOOKUP(A13,'14. BD HUELLA INDIRECTA'!$A$4:$X$101,22,FALSE)*B13/$B$2</f>
        <v>#N/A</v>
      </c>
      <c r="O13" s="67" t="e">
        <f>VLOOKUP(A13,'14. BD HUELLA INDIRECTA'!$A$4:$X$101,23,FALSE)*B13/$B$2</f>
        <v>#N/A</v>
      </c>
    </row>
    <row r="14" spans="1:15">
      <c r="A14" s="48">
        <f>'14. BD HUELLA INDIRECTA'!A15</f>
        <v>0</v>
      </c>
      <c r="B14" s="67" t="e">
        <f>VLOOKUP(A14,'7. CADENA DE SUMINISTROS'!$A$4:$P$64,16,FALSE)</f>
        <v>#N/A</v>
      </c>
      <c r="C14" s="67" t="e">
        <f>VLOOKUP(A14,'7. CADENA DE SUMINISTROS'!$A$4:$P$64,3,FALSE)</f>
        <v>#N/A</v>
      </c>
      <c r="D14" s="67" t="e">
        <f>VLOOKUP(A14,'14. BD HUELLA INDIRECTA'!$A$4:$X$101,4,FALSE)*B14/$B$2</f>
        <v>#N/A</v>
      </c>
      <c r="E14" s="67" t="e">
        <f>VLOOKUP(A14,'14. BD HUELLA INDIRECTA'!$A$4:$X$101,5,FALSE)*B14/$B$2</f>
        <v>#N/A</v>
      </c>
      <c r="F14" s="67" t="e">
        <f>VLOOKUP(A14,'14. BD HUELLA INDIRECTA'!$A$4:$X$101,8,FALSE)*B14/$B$2</f>
        <v>#N/A</v>
      </c>
      <c r="G14" s="67" t="e">
        <f>VLOOKUP(A14,'14. BD HUELLA INDIRECTA'!$A$4:$X$101,11,FALSE)*B14/$B$2</f>
        <v>#N/A</v>
      </c>
      <c r="H14" s="67" t="e">
        <f>VLOOKUP(A14,'14. BD HUELLA INDIRECTA'!$A$4:$X$101,12,FALSE)*B14/$B$2</f>
        <v>#N/A</v>
      </c>
      <c r="I14" s="67" t="e">
        <f>VLOOKUP(A14,'14. BD HUELLA INDIRECTA'!$A$4:$X$101,13,FALSE)*B14/$B$2</f>
        <v>#N/A</v>
      </c>
      <c r="J14" s="67" t="e">
        <f>VLOOKUP(A14,'14. BD HUELLA INDIRECTA'!$A$4:$X$101,16,FALSE)*B14/$B$2</f>
        <v>#N/A</v>
      </c>
      <c r="K14" s="67" t="e">
        <f>VLOOKUP(A14,'14. BD HUELLA INDIRECTA'!$A$4:$X$101,19,FALSE)*B14/$B$2</f>
        <v>#N/A</v>
      </c>
      <c r="L14" s="67" t="e">
        <f>VLOOKUP(A14,'14. BD HUELLA INDIRECTA'!$A$4:$X$101,20,FALSE)*B14/$B$2</f>
        <v>#N/A</v>
      </c>
      <c r="M14" s="67" t="e">
        <f>VLOOKUP(A14,'14. BD HUELLA INDIRECTA'!$A$4:$X$101,21,FALSE)*B14/$B$2</f>
        <v>#N/A</v>
      </c>
      <c r="N14" s="67" t="e">
        <f>VLOOKUP(A14,'14. BD HUELLA INDIRECTA'!$A$4:$X$101,22,FALSE)*B14/$B$2</f>
        <v>#N/A</v>
      </c>
      <c r="O14" s="67" t="e">
        <f>VLOOKUP(A14,'14. BD HUELLA INDIRECTA'!$A$4:$X$101,23,FALSE)*B14/$B$2</f>
        <v>#N/A</v>
      </c>
    </row>
    <row r="15" spans="1:15">
      <c r="A15" s="48">
        <f>'14. BD HUELLA INDIRECTA'!A16</f>
        <v>0</v>
      </c>
      <c r="B15" s="67" t="e">
        <f>VLOOKUP(A15,'7. CADENA DE SUMINISTROS'!$A$4:$P$64,16,FALSE)</f>
        <v>#N/A</v>
      </c>
      <c r="C15" s="67" t="e">
        <f>VLOOKUP(A15,'7. CADENA DE SUMINISTROS'!$A$4:$P$64,3,FALSE)</f>
        <v>#N/A</v>
      </c>
      <c r="D15" s="67" t="e">
        <f>VLOOKUP(A15,'14. BD HUELLA INDIRECTA'!$A$4:$X$101,4,FALSE)*B15/$B$2</f>
        <v>#N/A</v>
      </c>
      <c r="E15" s="67" t="e">
        <f>VLOOKUP(A15,'14. BD HUELLA INDIRECTA'!$A$4:$X$101,5,FALSE)*B15/$B$2</f>
        <v>#N/A</v>
      </c>
      <c r="F15" s="67" t="e">
        <f>VLOOKUP(A15,'14. BD HUELLA INDIRECTA'!$A$4:$X$101,8,FALSE)*B15/$B$2</f>
        <v>#N/A</v>
      </c>
      <c r="G15" s="67" t="e">
        <f>VLOOKUP(A15,'14. BD HUELLA INDIRECTA'!$A$4:$X$101,11,FALSE)*B15/$B$2</f>
        <v>#N/A</v>
      </c>
      <c r="H15" s="67" t="e">
        <f>VLOOKUP(A15,'14. BD HUELLA INDIRECTA'!$A$4:$X$101,12,FALSE)*B15/$B$2</f>
        <v>#N/A</v>
      </c>
      <c r="I15" s="67" t="e">
        <f>VLOOKUP(A15,'14. BD HUELLA INDIRECTA'!$A$4:$X$101,13,FALSE)*B15/$B$2</f>
        <v>#N/A</v>
      </c>
      <c r="J15" s="67" t="e">
        <f>VLOOKUP(A15,'14. BD HUELLA INDIRECTA'!$A$4:$X$101,16,FALSE)*B15/$B$2</f>
        <v>#N/A</v>
      </c>
      <c r="K15" s="67" t="e">
        <f>VLOOKUP(A15,'14. BD HUELLA INDIRECTA'!$A$4:$X$101,19,FALSE)*B15/$B$2</f>
        <v>#N/A</v>
      </c>
      <c r="L15" s="67" t="e">
        <f>VLOOKUP(A15,'14. BD HUELLA INDIRECTA'!$A$4:$X$101,20,FALSE)*B15/$B$2</f>
        <v>#N/A</v>
      </c>
      <c r="M15" s="67" t="e">
        <f>VLOOKUP(A15,'14. BD HUELLA INDIRECTA'!$A$4:$X$101,21,FALSE)*B15/$B$2</f>
        <v>#N/A</v>
      </c>
      <c r="N15" s="67" t="e">
        <f>VLOOKUP(A15,'14. BD HUELLA INDIRECTA'!$A$4:$X$101,22,FALSE)*B15/$B$2</f>
        <v>#N/A</v>
      </c>
      <c r="O15" s="67" t="e">
        <f>VLOOKUP(A15,'14. BD HUELLA INDIRECTA'!$A$4:$X$101,23,FALSE)*B15/$B$2</f>
        <v>#N/A</v>
      </c>
    </row>
    <row r="16" spans="1:15">
      <c r="A16" s="48">
        <f>'14. BD HUELLA INDIRECTA'!A17</f>
        <v>0</v>
      </c>
      <c r="B16" s="67" t="e">
        <f>VLOOKUP(A16,'7. CADENA DE SUMINISTROS'!$A$4:$P$64,16,FALSE)</f>
        <v>#N/A</v>
      </c>
      <c r="C16" s="67" t="e">
        <f>VLOOKUP(A16,'7. CADENA DE SUMINISTROS'!$A$4:$P$64,3,FALSE)</f>
        <v>#N/A</v>
      </c>
      <c r="D16" s="67" t="e">
        <f>VLOOKUP(A16,'14. BD HUELLA INDIRECTA'!$A$4:$X$101,4,FALSE)*B16/$B$2</f>
        <v>#N/A</v>
      </c>
      <c r="E16" s="67" t="e">
        <f>VLOOKUP(A16,'14. BD HUELLA INDIRECTA'!$A$4:$X$101,5,FALSE)*B16/$B$2</f>
        <v>#N/A</v>
      </c>
      <c r="F16" s="67" t="e">
        <f>VLOOKUP(A16,'14. BD HUELLA INDIRECTA'!$A$4:$X$101,8,FALSE)*B16/$B$2</f>
        <v>#N/A</v>
      </c>
      <c r="G16" s="67" t="e">
        <f>VLOOKUP(A16,'14. BD HUELLA INDIRECTA'!$A$4:$X$101,11,FALSE)*B16/$B$2</f>
        <v>#N/A</v>
      </c>
      <c r="H16" s="67" t="e">
        <f>VLOOKUP(A16,'14. BD HUELLA INDIRECTA'!$A$4:$X$101,12,FALSE)*B16/$B$2</f>
        <v>#N/A</v>
      </c>
      <c r="I16" s="67" t="e">
        <f>VLOOKUP(A16,'14. BD HUELLA INDIRECTA'!$A$4:$X$101,13,FALSE)*B16/$B$2</f>
        <v>#N/A</v>
      </c>
      <c r="J16" s="67" t="e">
        <f>VLOOKUP(A16,'14. BD HUELLA INDIRECTA'!$A$4:$X$101,16,FALSE)*B16/$B$2</f>
        <v>#N/A</v>
      </c>
      <c r="K16" s="67" t="e">
        <f>VLOOKUP(A16,'14. BD HUELLA INDIRECTA'!$A$4:$X$101,19,FALSE)*B16/$B$2</f>
        <v>#N/A</v>
      </c>
      <c r="L16" s="67" t="e">
        <f>VLOOKUP(A16,'14. BD HUELLA INDIRECTA'!$A$4:$X$101,20,FALSE)*B16/$B$2</f>
        <v>#N/A</v>
      </c>
      <c r="M16" s="67" t="e">
        <f>VLOOKUP(A16,'14. BD HUELLA INDIRECTA'!$A$4:$X$101,21,FALSE)*B16/$B$2</f>
        <v>#N/A</v>
      </c>
      <c r="N16" s="67" t="e">
        <f>VLOOKUP(A16,'14. BD HUELLA INDIRECTA'!$A$4:$X$101,22,FALSE)*B16/$B$2</f>
        <v>#N/A</v>
      </c>
      <c r="O16" s="67" t="e">
        <f>VLOOKUP(A16,'14. BD HUELLA INDIRECTA'!$A$4:$X$101,23,FALSE)*B16/$B$2</f>
        <v>#N/A</v>
      </c>
    </row>
    <row r="17" spans="1:15">
      <c r="A17" s="48">
        <f>'14. BD HUELLA INDIRECTA'!A18</f>
        <v>0</v>
      </c>
      <c r="B17" s="67" t="e">
        <f>VLOOKUP(A17,'7. CADENA DE SUMINISTROS'!$A$4:$P$64,16,FALSE)</f>
        <v>#N/A</v>
      </c>
      <c r="C17" s="67" t="e">
        <f>VLOOKUP(A17,'7. CADENA DE SUMINISTROS'!$A$4:$P$64,3,FALSE)</f>
        <v>#N/A</v>
      </c>
      <c r="D17" s="67" t="e">
        <f>VLOOKUP(A17,'14. BD HUELLA INDIRECTA'!$A$4:$X$101,4,FALSE)*B17/$B$2</f>
        <v>#N/A</v>
      </c>
      <c r="E17" s="67" t="e">
        <f>VLOOKUP(A17,'14. BD HUELLA INDIRECTA'!$A$4:$X$101,5,FALSE)*B17/$B$2</f>
        <v>#N/A</v>
      </c>
      <c r="F17" s="67" t="e">
        <f>VLOOKUP(A17,'14. BD HUELLA INDIRECTA'!$A$4:$X$101,8,FALSE)*B17/$B$2</f>
        <v>#N/A</v>
      </c>
      <c r="G17" s="67" t="e">
        <f>VLOOKUP(A17,'14. BD HUELLA INDIRECTA'!$A$4:$X$101,11,FALSE)*B17/$B$2</f>
        <v>#N/A</v>
      </c>
      <c r="H17" s="67" t="e">
        <f>VLOOKUP(A17,'14. BD HUELLA INDIRECTA'!$A$4:$X$101,12,FALSE)*B17/$B$2</f>
        <v>#N/A</v>
      </c>
      <c r="I17" s="67" t="e">
        <f>VLOOKUP(A17,'14. BD HUELLA INDIRECTA'!$A$4:$X$101,13,FALSE)*B17/$B$2</f>
        <v>#N/A</v>
      </c>
      <c r="J17" s="67" t="e">
        <f>VLOOKUP(A17,'14. BD HUELLA INDIRECTA'!$A$4:$X$101,16,FALSE)*B17/$B$2</f>
        <v>#N/A</v>
      </c>
      <c r="K17" s="67" t="e">
        <f>VLOOKUP(A17,'14. BD HUELLA INDIRECTA'!$A$4:$X$101,19,FALSE)*B17/$B$2</f>
        <v>#N/A</v>
      </c>
      <c r="L17" s="67" t="e">
        <f>VLOOKUP(A17,'14. BD HUELLA INDIRECTA'!$A$4:$X$101,20,FALSE)*B17/$B$2</f>
        <v>#N/A</v>
      </c>
      <c r="M17" s="67" t="e">
        <f>VLOOKUP(A17,'14. BD HUELLA INDIRECTA'!$A$4:$X$101,21,FALSE)*B17/$B$2</f>
        <v>#N/A</v>
      </c>
      <c r="N17" s="67" t="e">
        <f>VLOOKUP(A17,'14. BD HUELLA INDIRECTA'!$A$4:$X$101,22,FALSE)*B17/$B$2</f>
        <v>#N/A</v>
      </c>
      <c r="O17" s="67" t="e">
        <f>VLOOKUP(A17,'14. BD HUELLA INDIRECTA'!$A$4:$X$101,23,FALSE)*B17/$B$2</f>
        <v>#N/A</v>
      </c>
    </row>
    <row r="18" spans="1:15">
      <c r="A18" s="48">
        <f>'14. BD HUELLA INDIRECTA'!A19</f>
        <v>0</v>
      </c>
      <c r="B18" s="67" t="e">
        <f>VLOOKUP(A18,'7. CADENA DE SUMINISTROS'!$A$4:$P$64,16,FALSE)</f>
        <v>#N/A</v>
      </c>
      <c r="C18" s="67" t="e">
        <f>VLOOKUP(A18,'7. CADENA DE SUMINISTROS'!$A$4:$P$64,3,FALSE)</f>
        <v>#N/A</v>
      </c>
      <c r="D18" s="67" t="e">
        <f>VLOOKUP(A18,'14. BD HUELLA INDIRECTA'!$A$4:$X$101,4,FALSE)*B18/$B$2</f>
        <v>#N/A</v>
      </c>
      <c r="E18" s="67" t="e">
        <f>VLOOKUP(A18,'14. BD HUELLA INDIRECTA'!$A$4:$X$101,5,FALSE)*B18/$B$2</f>
        <v>#N/A</v>
      </c>
      <c r="F18" s="67" t="e">
        <f>VLOOKUP(A18,'14. BD HUELLA INDIRECTA'!$A$4:$X$101,8,FALSE)*B18/$B$2</f>
        <v>#N/A</v>
      </c>
      <c r="G18" s="67" t="e">
        <f>VLOOKUP(A18,'14. BD HUELLA INDIRECTA'!$A$4:$X$101,11,FALSE)*B18/$B$2</f>
        <v>#N/A</v>
      </c>
      <c r="H18" s="67" t="e">
        <f>VLOOKUP(A18,'14. BD HUELLA INDIRECTA'!$A$4:$X$101,12,FALSE)*B18/$B$2</f>
        <v>#N/A</v>
      </c>
      <c r="I18" s="67" t="e">
        <f>VLOOKUP(A18,'14. BD HUELLA INDIRECTA'!$A$4:$X$101,13,FALSE)*B18/$B$2</f>
        <v>#N/A</v>
      </c>
      <c r="J18" s="67" t="e">
        <f>VLOOKUP(A18,'14. BD HUELLA INDIRECTA'!$A$4:$X$101,16,FALSE)*B18/$B$2</f>
        <v>#N/A</v>
      </c>
      <c r="K18" s="67" t="e">
        <f>VLOOKUP(A18,'14. BD HUELLA INDIRECTA'!$A$4:$X$101,19,FALSE)*B18/$B$2</f>
        <v>#N/A</v>
      </c>
      <c r="L18" s="67" t="e">
        <f>VLOOKUP(A18,'14. BD HUELLA INDIRECTA'!$A$4:$X$101,20,FALSE)*B18/$B$2</f>
        <v>#N/A</v>
      </c>
      <c r="M18" s="67" t="e">
        <f>VLOOKUP(A18,'14. BD HUELLA INDIRECTA'!$A$4:$X$101,21,FALSE)*B18/$B$2</f>
        <v>#N/A</v>
      </c>
      <c r="N18" s="67" t="e">
        <f>VLOOKUP(A18,'14. BD HUELLA INDIRECTA'!$A$4:$X$101,22,FALSE)*B18/$B$2</f>
        <v>#N/A</v>
      </c>
      <c r="O18" s="67" t="e">
        <f>VLOOKUP(A18,'14. BD HUELLA INDIRECTA'!$A$4:$X$101,23,FALSE)*B18/$B$2</f>
        <v>#N/A</v>
      </c>
    </row>
    <row r="19" spans="1:15">
      <c r="A19" s="201" t="s">
        <v>241</v>
      </c>
      <c r="B19" s="202"/>
      <c r="C19" s="202"/>
      <c r="D19" s="202"/>
      <c r="E19" s="202"/>
      <c r="F19" s="202"/>
      <c r="G19" s="202"/>
      <c r="H19" s="202"/>
      <c r="I19" s="202"/>
      <c r="J19" s="202"/>
      <c r="K19" s="202"/>
      <c r="L19" s="202"/>
      <c r="M19" s="202"/>
      <c r="N19" s="202"/>
      <c r="O19" s="203"/>
    </row>
    <row r="20" spans="1:15">
      <c r="A20" s="48">
        <f>'14. BD HUELLA INDIRECTA'!A22</f>
        <v>0</v>
      </c>
      <c r="B20" s="67" t="e">
        <f>VLOOKUP(A20,'7. CADENA DE SUMINISTROS'!$A$4:$P$64,16,FALSE)</f>
        <v>#N/A</v>
      </c>
      <c r="C20" s="67" t="e">
        <f>VLOOKUP(A20,'7. CADENA DE SUMINISTROS'!$A$4:$P$64,3,FALSE)</f>
        <v>#N/A</v>
      </c>
      <c r="D20" s="67" t="e">
        <f>VLOOKUP(A20,'14. BD HUELLA INDIRECTA'!$A$4:$X$101,4,FALSE)*B20/$B$2</f>
        <v>#N/A</v>
      </c>
      <c r="E20" s="67" t="e">
        <f>VLOOKUP(A20,'14. BD HUELLA INDIRECTA'!$A$4:$X$101,5,FALSE)*B20/$B$2</f>
        <v>#N/A</v>
      </c>
      <c r="F20" s="67" t="e">
        <f>VLOOKUP(A20,'14. BD HUELLA INDIRECTA'!$A$4:$X$101,8,FALSE)*B20/$B$2</f>
        <v>#N/A</v>
      </c>
      <c r="G20" s="67" t="e">
        <f>VLOOKUP(A20,'14. BD HUELLA INDIRECTA'!$A$4:$X$101,11,FALSE)*B20/$B$2</f>
        <v>#N/A</v>
      </c>
      <c r="H20" s="67" t="e">
        <f>VLOOKUP(A20,'14. BD HUELLA INDIRECTA'!$A$4:$X$101,12,FALSE)*B20/$B$2</f>
        <v>#N/A</v>
      </c>
      <c r="I20" s="67" t="e">
        <f>VLOOKUP(A20,'14. BD HUELLA INDIRECTA'!$A$4:$X$101,13,FALSE)*B20/$B$2</f>
        <v>#N/A</v>
      </c>
      <c r="J20" s="67" t="e">
        <f>VLOOKUP(A20,'14. BD HUELLA INDIRECTA'!$A$4:$X$101,16,FALSE)*B20/$B$2</f>
        <v>#N/A</v>
      </c>
      <c r="K20" s="67" t="e">
        <f>VLOOKUP(A20,'14. BD HUELLA INDIRECTA'!$A$4:$X$101,19,FALSE)*B20/$B$2</f>
        <v>#N/A</v>
      </c>
      <c r="L20" s="67" t="e">
        <f>VLOOKUP(A20,'14. BD HUELLA INDIRECTA'!$A$4:$X$101,20,FALSE)*B20/$B$2</f>
        <v>#N/A</v>
      </c>
      <c r="M20" s="67" t="e">
        <f>VLOOKUP(A20,'14. BD HUELLA INDIRECTA'!$A$4:$X$101,21,FALSE)*B20/$B$2</f>
        <v>#N/A</v>
      </c>
      <c r="N20" s="67" t="e">
        <f>VLOOKUP(A20,'14. BD HUELLA INDIRECTA'!$A$4:$X$101,22,FALSE)*B20/$B$2</f>
        <v>#N/A</v>
      </c>
      <c r="O20" s="67" t="e">
        <f>VLOOKUP(A20,'14. BD HUELLA INDIRECTA'!$A$4:$X$101,23,FALSE)*B20/$B$2</f>
        <v>#N/A</v>
      </c>
    </row>
    <row r="21" spans="1:15">
      <c r="A21" s="48">
        <f>'14. BD HUELLA INDIRECTA'!A23</f>
        <v>0</v>
      </c>
      <c r="B21" s="67" t="e">
        <f>VLOOKUP(A21,'7. CADENA DE SUMINISTROS'!$A$4:$P$64,16,FALSE)</f>
        <v>#N/A</v>
      </c>
      <c r="C21" s="67" t="e">
        <f>VLOOKUP(A21,'7. CADENA DE SUMINISTROS'!$A$4:$P$64,3,FALSE)</f>
        <v>#N/A</v>
      </c>
      <c r="D21" s="67" t="e">
        <f>VLOOKUP(A21,'14. BD HUELLA INDIRECTA'!$A$4:$X$101,4,FALSE)*B21/$B$2</f>
        <v>#N/A</v>
      </c>
      <c r="E21" s="67" t="e">
        <f>VLOOKUP(A21,'14. BD HUELLA INDIRECTA'!$A$4:$X$101,5,FALSE)*B21/$B$2</f>
        <v>#N/A</v>
      </c>
      <c r="F21" s="67" t="e">
        <f>VLOOKUP(A21,'14. BD HUELLA INDIRECTA'!$A$4:$X$101,8,FALSE)*B21/$B$2</f>
        <v>#N/A</v>
      </c>
      <c r="G21" s="67" t="e">
        <f>VLOOKUP(A21,'14. BD HUELLA INDIRECTA'!$A$4:$X$101,11,FALSE)*B21/$B$2</f>
        <v>#N/A</v>
      </c>
      <c r="H21" s="67" t="e">
        <f>VLOOKUP(A21,'14. BD HUELLA INDIRECTA'!$A$4:$X$101,12,FALSE)*B21/$B$2</f>
        <v>#N/A</v>
      </c>
      <c r="I21" s="67" t="e">
        <f>VLOOKUP(A21,'14. BD HUELLA INDIRECTA'!$A$4:$X$101,13,FALSE)*B21/$B$2</f>
        <v>#N/A</v>
      </c>
      <c r="J21" s="67" t="e">
        <f>VLOOKUP(A21,'14. BD HUELLA INDIRECTA'!$A$4:$X$101,16,FALSE)*B21/$B$2</f>
        <v>#N/A</v>
      </c>
      <c r="K21" s="67" t="e">
        <f>VLOOKUP(A21,'14. BD HUELLA INDIRECTA'!$A$4:$X$101,19,FALSE)*B21/$B$2</f>
        <v>#N/A</v>
      </c>
      <c r="L21" s="67" t="e">
        <f>VLOOKUP(A21,'14. BD HUELLA INDIRECTA'!$A$4:$X$101,20,FALSE)*B21/$B$2</f>
        <v>#N/A</v>
      </c>
      <c r="M21" s="67" t="e">
        <f>VLOOKUP(A21,'14. BD HUELLA INDIRECTA'!$A$4:$X$101,21,FALSE)*B21/$B$2</f>
        <v>#N/A</v>
      </c>
      <c r="N21" s="67" t="e">
        <f>VLOOKUP(A21,'14. BD HUELLA INDIRECTA'!$A$4:$X$101,22,FALSE)*B21/$B$2</f>
        <v>#N/A</v>
      </c>
      <c r="O21" s="67" t="e">
        <f>VLOOKUP(A21,'14. BD HUELLA INDIRECTA'!$A$4:$X$101,23,FALSE)*B21/$B$2</f>
        <v>#N/A</v>
      </c>
    </row>
    <row r="22" spans="1:15">
      <c r="A22" s="48">
        <f>'14. BD HUELLA INDIRECTA'!A24</f>
        <v>0</v>
      </c>
      <c r="B22" s="67" t="e">
        <f>VLOOKUP(A22,'7. CADENA DE SUMINISTROS'!$A$4:$P$64,16,FALSE)</f>
        <v>#N/A</v>
      </c>
      <c r="C22" s="67" t="e">
        <f>VLOOKUP(A22,'7. CADENA DE SUMINISTROS'!$A$4:$P$64,3,FALSE)</f>
        <v>#N/A</v>
      </c>
      <c r="D22" s="67" t="e">
        <f>VLOOKUP(A22,'14. BD HUELLA INDIRECTA'!$A$4:$X$101,4,FALSE)*B22/$B$2</f>
        <v>#N/A</v>
      </c>
      <c r="E22" s="67" t="e">
        <f>VLOOKUP(A22,'14. BD HUELLA INDIRECTA'!$A$4:$X$101,5,FALSE)*B22/$B$2</f>
        <v>#N/A</v>
      </c>
      <c r="F22" s="67" t="e">
        <f>VLOOKUP(A22,'14. BD HUELLA INDIRECTA'!$A$4:$X$101,8,FALSE)*B22/$B$2</f>
        <v>#N/A</v>
      </c>
      <c r="G22" s="67" t="e">
        <f>VLOOKUP(A22,'14. BD HUELLA INDIRECTA'!$A$4:$X$101,11,FALSE)*B22/$B$2</f>
        <v>#N/A</v>
      </c>
      <c r="H22" s="67" t="e">
        <f>VLOOKUP(A22,'14. BD HUELLA INDIRECTA'!$A$4:$X$101,12,FALSE)*B22/$B$2</f>
        <v>#N/A</v>
      </c>
      <c r="I22" s="67" t="e">
        <f>VLOOKUP(A22,'14. BD HUELLA INDIRECTA'!$A$4:$X$101,13,FALSE)*B22/$B$2</f>
        <v>#N/A</v>
      </c>
      <c r="J22" s="67" t="e">
        <f>VLOOKUP(A22,'14. BD HUELLA INDIRECTA'!$A$4:$X$101,16,FALSE)*B22/$B$2</f>
        <v>#N/A</v>
      </c>
      <c r="K22" s="67" t="e">
        <f>VLOOKUP(A22,'14. BD HUELLA INDIRECTA'!$A$4:$X$101,19,FALSE)*B22/$B$2</f>
        <v>#N/A</v>
      </c>
      <c r="L22" s="67" t="e">
        <f>VLOOKUP(A22,'14. BD HUELLA INDIRECTA'!$A$4:$X$101,20,FALSE)*B22/$B$2</f>
        <v>#N/A</v>
      </c>
      <c r="M22" s="67" t="e">
        <f>VLOOKUP(A22,'14. BD HUELLA INDIRECTA'!$A$4:$X$101,21,FALSE)*B22/$B$2</f>
        <v>#N/A</v>
      </c>
      <c r="N22" s="67" t="e">
        <f>VLOOKUP(A22,'14. BD HUELLA INDIRECTA'!$A$4:$X$101,22,FALSE)*B22/$B$2</f>
        <v>#N/A</v>
      </c>
      <c r="O22" s="67" t="e">
        <f>VLOOKUP(A22,'14. BD HUELLA INDIRECTA'!$A$4:$X$101,23,FALSE)*B22/$B$2</f>
        <v>#N/A</v>
      </c>
    </row>
    <row r="23" spans="1:15">
      <c r="A23" s="48">
        <f>'14. BD HUELLA INDIRECTA'!A25</f>
        <v>0</v>
      </c>
      <c r="B23" s="67" t="e">
        <f>VLOOKUP(A23,'7. CADENA DE SUMINISTROS'!$A$4:$P$64,16,FALSE)</f>
        <v>#N/A</v>
      </c>
      <c r="C23" s="67" t="e">
        <f>VLOOKUP(A23,'7. CADENA DE SUMINISTROS'!$A$4:$P$64,3,FALSE)</f>
        <v>#N/A</v>
      </c>
      <c r="D23" s="67" t="e">
        <f>VLOOKUP(A23,'14. BD HUELLA INDIRECTA'!$A$4:$X$101,4,FALSE)*B23/$B$2</f>
        <v>#N/A</v>
      </c>
      <c r="E23" s="67" t="e">
        <f>VLOOKUP(A23,'14. BD HUELLA INDIRECTA'!$A$4:$X$101,5,FALSE)*B23/$B$2</f>
        <v>#N/A</v>
      </c>
      <c r="F23" s="67" t="e">
        <f>VLOOKUP(A23,'14. BD HUELLA INDIRECTA'!$A$4:$X$101,8,FALSE)*B23/$B$2</f>
        <v>#N/A</v>
      </c>
      <c r="G23" s="67" t="e">
        <f>VLOOKUP(A23,'14. BD HUELLA INDIRECTA'!$A$4:$X$101,11,FALSE)*B23/$B$2</f>
        <v>#N/A</v>
      </c>
      <c r="H23" s="67" t="e">
        <f>VLOOKUP(A23,'14. BD HUELLA INDIRECTA'!$A$4:$X$101,12,FALSE)*B23/$B$2</f>
        <v>#N/A</v>
      </c>
      <c r="I23" s="67" t="e">
        <f>VLOOKUP(A23,'14. BD HUELLA INDIRECTA'!$A$4:$X$101,13,FALSE)*B23/$B$2</f>
        <v>#N/A</v>
      </c>
      <c r="J23" s="67" t="e">
        <f>VLOOKUP(A23,'14. BD HUELLA INDIRECTA'!$A$4:$X$101,16,FALSE)*B23/$B$2</f>
        <v>#N/A</v>
      </c>
      <c r="K23" s="67" t="e">
        <f>VLOOKUP(A23,'14. BD HUELLA INDIRECTA'!$A$4:$X$101,19,FALSE)*B23/$B$2</f>
        <v>#N/A</v>
      </c>
      <c r="L23" s="67" t="e">
        <f>VLOOKUP(A23,'14. BD HUELLA INDIRECTA'!$A$4:$X$101,20,FALSE)*B23/$B$2</f>
        <v>#N/A</v>
      </c>
      <c r="M23" s="67" t="e">
        <f>VLOOKUP(A23,'14. BD HUELLA INDIRECTA'!$A$4:$X$101,21,FALSE)*B23/$B$2</f>
        <v>#N/A</v>
      </c>
      <c r="N23" s="67" t="e">
        <f>VLOOKUP(A23,'14. BD HUELLA INDIRECTA'!$A$4:$X$101,22,FALSE)*B23/$B$2</f>
        <v>#N/A</v>
      </c>
      <c r="O23" s="67" t="e">
        <f>VLOOKUP(A23,'14. BD HUELLA INDIRECTA'!$A$4:$X$101,23,FALSE)*B23/$B$2</f>
        <v>#N/A</v>
      </c>
    </row>
    <row r="24" spans="1:15">
      <c r="A24" s="48">
        <f>'14. BD HUELLA INDIRECTA'!A26</f>
        <v>0</v>
      </c>
      <c r="B24" s="67" t="e">
        <f>VLOOKUP(A24,'7. CADENA DE SUMINISTROS'!$A$4:$P$64,16,FALSE)</f>
        <v>#N/A</v>
      </c>
      <c r="C24" s="67" t="e">
        <f>VLOOKUP(A24,'7. CADENA DE SUMINISTROS'!$A$4:$P$64,3,FALSE)</f>
        <v>#N/A</v>
      </c>
      <c r="D24" s="67" t="e">
        <f>VLOOKUP(A24,'14. BD HUELLA INDIRECTA'!$A$4:$X$101,4,FALSE)*B24/$B$2</f>
        <v>#N/A</v>
      </c>
      <c r="E24" s="67" t="e">
        <f>VLOOKUP(A24,'14. BD HUELLA INDIRECTA'!$A$4:$X$101,5,FALSE)*B24/$B$2</f>
        <v>#N/A</v>
      </c>
      <c r="F24" s="67" t="e">
        <f>VLOOKUP(A24,'14. BD HUELLA INDIRECTA'!$A$4:$X$101,8,FALSE)*B24/$B$2</f>
        <v>#N/A</v>
      </c>
      <c r="G24" s="67" t="e">
        <f>VLOOKUP(A24,'14. BD HUELLA INDIRECTA'!$A$4:$X$101,11,FALSE)*B24/$B$2</f>
        <v>#N/A</v>
      </c>
      <c r="H24" s="67" t="e">
        <f>VLOOKUP(A24,'14. BD HUELLA INDIRECTA'!$A$4:$X$101,12,FALSE)*B24/$B$2</f>
        <v>#N/A</v>
      </c>
      <c r="I24" s="67" t="e">
        <f>VLOOKUP(A24,'14. BD HUELLA INDIRECTA'!$A$4:$X$101,13,FALSE)*B24/$B$2</f>
        <v>#N/A</v>
      </c>
      <c r="J24" s="67" t="e">
        <f>VLOOKUP(A24,'14. BD HUELLA INDIRECTA'!$A$4:$X$101,16,FALSE)*B24/$B$2</f>
        <v>#N/A</v>
      </c>
      <c r="K24" s="67" t="e">
        <f>VLOOKUP(A24,'14. BD HUELLA INDIRECTA'!$A$4:$X$101,19,FALSE)*B24/$B$2</f>
        <v>#N/A</v>
      </c>
      <c r="L24" s="67" t="e">
        <f>VLOOKUP(A24,'14. BD HUELLA INDIRECTA'!$A$4:$X$101,20,FALSE)*B24/$B$2</f>
        <v>#N/A</v>
      </c>
      <c r="M24" s="67" t="e">
        <f>VLOOKUP(A24,'14. BD HUELLA INDIRECTA'!$A$4:$X$101,21,FALSE)*B24/$B$2</f>
        <v>#N/A</v>
      </c>
      <c r="N24" s="67" t="e">
        <f>VLOOKUP(A24,'14. BD HUELLA INDIRECTA'!$A$4:$X$101,22,FALSE)*B24/$B$2</f>
        <v>#N/A</v>
      </c>
      <c r="O24" s="67" t="e">
        <f>VLOOKUP(A24,'14. BD HUELLA INDIRECTA'!$A$4:$X$101,23,FALSE)*B24/$B$2</f>
        <v>#N/A</v>
      </c>
    </row>
    <row r="25" spans="1:15">
      <c r="A25" s="48">
        <f>'14. BD HUELLA INDIRECTA'!A27</f>
        <v>0</v>
      </c>
      <c r="B25" s="67" t="e">
        <f>VLOOKUP(A25,'7. CADENA DE SUMINISTROS'!$A$4:$P$64,16,FALSE)</f>
        <v>#N/A</v>
      </c>
      <c r="C25" s="67" t="e">
        <f>VLOOKUP(A25,'7. CADENA DE SUMINISTROS'!$A$4:$P$64,3,FALSE)</f>
        <v>#N/A</v>
      </c>
      <c r="D25" s="67" t="e">
        <f>VLOOKUP(A25,'14. BD HUELLA INDIRECTA'!$A$4:$X$101,4,FALSE)*B25/$B$2</f>
        <v>#N/A</v>
      </c>
      <c r="E25" s="67" t="e">
        <f>VLOOKUP(A25,'14. BD HUELLA INDIRECTA'!$A$4:$X$101,5,FALSE)*B25/$B$2</f>
        <v>#N/A</v>
      </c>
      <c r="F25" s="67" t="e">
        <f>VLOOKUP(A25,'14. BD HUELLA INDIRECTA'!$A$4:$X$101,8,FALSE)*B25/$B$2</f>
        <v>#N/A</v>
      </c>
      <c r="G25" s="67" t="e">
        <f>VLOOKUP(A25,'14. BD HUELLA INDIRECTA'!$A$4:$X$101,11,FALSE)*B25/$B$2</f>
        <v>#N/A</v>
      </c>
      <c r="H25" s="67" t="e">
        <f>VLOOKUP(A25,'14. BD HUELLA INDIRECTA'!$A$4:$X$101,12,FALSE)*B25/$B$2</f>
        <v>#N/A</v>
      </c>
      <c r="I25" s="67" t="e">
        <f>VLOOKUP(A25,'14. BD HUELLA INDIRECTA'!$A$4:$X$101,13,FALSE)*B25/$B$2</f>
        <v>#N/A</v>
      </c>
      <c r="J25" s="67" t="e">
        <f>VLOOKUP(A25,'14. BD HUELLA INDIRECTA'!$A$4:$X$101,16,FALSE)*B25/$B$2</f>
        <v>#N/A</v>
      </c>
      <c r="K25" s="67" t="e">
        <f>VLOOKUP(A25,'14. BD HUELLA INDIRECTA'!$A$4:$X$101,19,FALSE)*B25/$B$2</f>
        <v>#N/A</v>
      </c>
      <c r="L25" s="67" t="e">
        <f>VLOOKUP(A25,'14. BD HUELLA INDIRECTA'!$A$4:$X$101,20,FALSE)*B25/$B$2</f>
        <v>#N/A</v>
      </c>
      <c r="M25" s="67" t="e">
        <f>VLOOKUP(A25,'14. BD HUELLA INDIRECTA'!$A$4:$X$101,21,FALSE)*B25/$B$2</f>
        <v>#N/A</v>
      </c>
      <c r="N25" s="67" t="e">
        <f>VLOOKUP(A25,'14. BD HUELLA INDIRECTA'!$A$4:$X$101,22,FALSE)*B25/$B$2</f>
        <v>#N/A</v>
      </c>
      <c r="O25" s="67" t="e">
        <f>VLOOKUP(A25,'14. BD HUELLA INDIRECTA'!$A$4:$X$101,23,FALSE)*B25/$B$2</f>
        <v>#N/A</v>
      </c>
    </row>
    <row r="26" spans="1:15">
      <c r="A26" s="48">
        <f>'14. BD HUELLA INDIRECTA'!A28</f>
        <v>0</v>
      </c>
      <c r="B26" s="67" t="e">
        <f>VLOOKUP(A26,'7. CADENA DE SUMINISTROS'!$A$4:$P$64,16,FALSE)</f>
        <v>#N/A</v>
      </c>
      <c r="C26" s="67" t="e">
        <f>VLOOKUP(A26,'7. CADENA DE SUMINISTROS'!$A$4:$P$64,3,FALSE)</f>
        <v>#N/A</v>
      </c>
      <c r="D26" s="67" t="e">
        <f>VLOOKUP(A26,'14. BD HUELLA INDIRECTA'!$A$4:$X$101,4,FALSE)*B26/$B$2</f>
        <v>#N/A</v>
      </c>
      <c r="E26" s="67" t="e">
        <f>VLOOKUP(A26,'14. BD HUELLA INDIRECTA'!$A$4:$X$101,5,FALSE)*B26/$B$2</f>
        <v>#N/A</v>
      </c>
      <c r="F26" s="67" t="e">
        <f>VLOOKUP(A26,'14. BD HUELLA INDIRECTA'!$A$4:$X$101,8,FALSE)*B26/$B$2</f>
        <v>#N/A</v>
      </c>
      <c r="G26" s="67" t="e">
        <f>VLOOKUP(A26,'14. BD HUELLA INDIRECTA'!$A$4:$X$101,11,FALSE)*B26/$B$2</f>
        <v>#N/A</v>
      </c>
      <c r="H26" s="67" t="e">
        <f>VLOOKUP(A26,'14. BD HUELLA INDIRECTA'!$A$4:$X$101,12,FALSE)*B26/$B$2</f>
        <v>#N/A</v>
      </c>
      <c r="I26" s="67" t="e">
        <f>VLOOKUP(A26,'14. BD HUELLA INDIRECTA'!$A$4:$X$101,13,FALSE)*B26/$B$2</f>
        <v>#N/A</v>
      </c>
      <c r="J26" s="67" t="e">
        <f>VLOOKUP(A26,'14. BD HUELLA INDIRECTA'!$A$4:$X$101,16,FALSE)*B26/$B$2</f>
        <v>#N/A</v>
      </c>
      <c r="K26" s="67" t="e">
        <f>VLOOKUP(A26,'14. BD HUELLA INDIRECTA'!$A$4:$X$101,19,FALSE)*B26/$B$2</f>
        <v>#N/A</v>
      </c>
      <c r="L26" s="67" t="e">
        <f>VLOOKUP(A26,'14. BD HUELLA INDIRECTA'!$A$4:$X$101,20,FALSE)*B26/$B$2</f>
        <v>#N/A</v>
      </c>
      <c r="M26" s="67" t="e">
        <f>VLOOKUP(A26,'14. BD HUELLA INDIRECTA'!$A$4:$X$101,21,FALSE)*B26/$B$2</f>
        <v>#N/A</v>
      </c>
      <c r="N26" s="67" t="e">
        <f>VLOOKUP(A26,'14. BD HUELLA INDIRECTA'!$A$4:$X$101,22,FALSE)*B26/$B$2</f>
        <v>#N/A</v>
      </c>
      <c r="O26" s="67" t="e">
        <f>VLOOKUP(A26,'14. BD HUELLA INDIRECTA'!$A$4:$X$101,23,FALSE)*B26/$B$2</f>
        <v>#N/A</v>
      </c>
    </row>
    <row r="27" spans="1:15">
      <c r="A27" s="48">
        <f>'14. BD HUELLA INDIRECTA'!A29</f>
        <v>0</v>
      </c>
      <c r="B27" s="67" t="e">
        <f>VLOOKUP(A27,'7. CADENA DE SUMINISTROS'!$A$4:$P$64,16,FALSE)</f>
        <v>#N/A</v>
      </c>
      <c r="C27" s="67" t="e">
        <f>VLOOKUP(A27,'7. CADENA DE SUMINISTROS'!$A$4:$P$64,3,FALSE)</f>
        <v>#N/A</v>
      </c>
      <c r="D27" s="67" t="e">
        <f>VLOOKUP(A27,'14. BD HUELLA INDIRECTA'!$A$4:$X$101,4,FALSE)*B27/$B$2</f>
        <v>#N/A</v>
      </c>
      <c r="E27" s="67" t="e">
        <f>VLOOKUP(A27,'14. BD HUELLA INDIRECTA'!$A$4:$X$101,5,FALSE)*B27/$B$2</f>
        <v>#N/A</v>
      </c>
      <c r="F27" s="67" t="e">
        <f>VLOOKUP(A27,'14. BD HUELLA INDIRECTA'!$A$4:$X$101,8,FALSE)*B27/$B$2</f>
        <v>#N/A</v>
      </c>
      <c r="G27" s="67" t="e">
        <f>VLOOKUP(A27,'14. BD HUELLA INDIRECTA'!$A$4:$X$101,11,FALSE)*B27/$B$2</f>
        <v>#N/A</v>
      </c>
      <c r="H27" s="67" t="e">
        <f>VLOOKUP(A27,'14. BD HUELLA INDIRECTA'!$A$4:$X$101,12,FALSE)*B27/$B$2</f>
        <v>#N/A</v>
      </c>
      <c r="I27" s="67" t="e">
        <f>VLOOKUP(A27,'14. BD HUELLA INDIRECTA'!$A$4:$X$101,13,FALSE)*B27/$B$2</f>
        <v>#N/A</v>
      </c>
      <c r="J27" s="67" t="e">
        <f>VLOOKUP(A27,'14. BD HUELLA INDIRECTA'!$A$4:$X$101,16,FALSE)*B27/$B$2</f>
        <v>#N/A</v>
      </c>
      <c r="K27" s="67" t="e">
        <f>VLOOKUP(A27,'14. BD HUELLA INDIRECTA'!$A$4:$X$101,19,FALSE)*B27/$B$2</f>
        <v>#N/A</v>
      </c>
      <c r="L27" s="67" t="e">
        <f>VLOOKUP(A27,'14. BD HUELLA INDIRECTA'!$A$4:$X$101,20,FALSE)*B27/$B$2</f>
        <v>#N/A</v>
      </c>
      <c r="M27" s="67" t="e">
        <f>VLOOKUP(A27,'14. BD HUELLA INDIRECTA'!$A$4:$X$101,21,FALSE)*B27/$B$2</f>
        <v>#N/A</v>
      </c>
      <c r="N27" s="67" t="e">
        <f>VLOOKUP(A27,'14. BD HUELLA INDIRECTA'!$A$4:$X$101,22,FALSE)*B27/$B$2</f>
        <v>#N/A</v>
      </c>
      <c r="O27" s="67" t="e">
        <f>VLOOKUP(A27,'14. BD HUELLA INDIRECTA'!$A$4:$X$101,23,FALSE)*B27/$B$2</f>
        <v>#N/A</v>
      </c>
    </row>
    <row r="28" spans="1:15">
      <c r="A28" s="48">
        <f>'14. BD HUELLA INDIRECTA'!A30</f>
        <v>0</v>
      </c>
      <c r="B28" s="67" t="e">
        <f>VLOOKUP(A28,'7. CADENA DE SUMINISTROS'!$A$4:$P$64,16,FALSE)</f>
        <v>#N/A</v>
      </c>
      <c r="C28" s="67" t="e">
        <f>VLOOKUP(A28,'7. CADENA DE SUMINISTROS'!$A$4:$P$64,3,FALSE)</f>
        <v>#N/A</v>
      </c>
      <c r="D28" s="67" t="e">
        <f>VLOOKUP(A28,'14. BD HUELLA INDIRECTA'!$A$4:$X$101,4,FALSE)*B28/$B$2</f>
        <v>#N/A</v>
      </c>
      <c r="E28" s="67" t="e">
        <f>VLOOKUP(A28,'14. BD HUELLA INDIRECTA'!$A$4:$X$101,5,FALSE)*B28/$B$2</f>
        <v>#N/A</v>
      </c>
      <c r="F28" s="67" t="e">
        <f>VLOOKUP(A28,'14. BD HUELLA INDIRECTA'!$A$4:$X$101,8,FALSE)*B28/$B$2</f>
        <v>#N/A</v>
      </c>
      <c r="G28" s="67" t="e">
        <f>VLOOKUP(A28,'14. BD HUELLA INDIRECTA'!$A$4:$X$101,11,FALSE)*B28/$B$2</f>
        <v>#N/A</v>
      </c>
      <c r="H28" s="67" t="e">
        <f>VLOOKUP(A28,'14. BD HUELLA INDIRECTA'!$A$4:$X$101,12,FALSE)*B28/$B$2</f>
        <v>#N/A</v>
      </c>
      <c r="I28" s="67" t="e">
        <f>VLOOKUP(A28,'14. BD HUELLA INDIRECTA'!$A$4:$X$101,13,FALSE)*B28/$B$2</f>
        <v>#N/A</v>
      </c>
      <c r="J28" s="67" t="e">
        <f>VLOOKUP(A28,'14. BD HUELLA INDIRECTA'!$A$4:$X$101,16,FALSE)*B28/$B$2</f>
        <v>#N/A</v>
      </c>
      <c r="K28" s="67" t="e">
        <f>VLOOKUP(A28,'14. BD HUELLA INDIRECTA'!$A$4:$X$101,19,FALSE)*B28/$B$2</f>
        <v>#N/A</v>
      </c>
      <c r="L28" s="67" t="e">
        <f>VLOOKUP(A28,'14. BD HUELLA INDIRECTA'!$A$4:$X$101,20,FALSE)*B28/$B$2</f>
        <v>#N/A</v>
      </c>
      <c r="M28" s="67" t="e">
        <f>VLOOKUP(A28,'14. BD HUELLA INDIRECTA'!$A$4:$X$101,21,FALSE)*B28/$B$2</f>
        <v>#N/A</v>
      </c>
      <c r="N28" s="67" t="e">
        <f>VLOOKUP(A28,'14. BD HUELLA INDIRECTA'!$A$4:$X$101,22,FALSE)*B28/$B$2</f>
        <v>#N/A</v>
      </c>
      <c r="O28" s="67" t="e">
        <f>VLOOKUP(A28,'14. BD HUELLA INDIRECTA'!$A$4:$X$101,23,FALSE)*B28/$B$2</f>
        <v>#N/A</v>
      </c>
    </row>
    <row r="29" spans="1:15">
      <c r="A29" s="48">
        <f>'14. BD HUELLA INDIRECTA'!A31</f>
        <v>0</v>
      </c>
      <c r="B29" s="67" t="e">
        <f>VLOOKUP(A29,'7. CADENA DE SUMINISTROS'!$A$4:$P$64,16,FALSE)</f>
        <v>#N/A</v>
      </c>
      <c r="C29" s="67" t="e">
        <f>VLOOKUP(A29,'7. CADENA DE SUMINISTROS'!$A$4:$P$64,3,FALSE)</f>
        <v>#N/A</v>
      </c>
      <c r="D29" s="67" t="e">
        <f>VLOOKUP(A29,'14. BD HUELLA INDIRECTA'!$A$4:$X$101,4,FALSE)*B29/$B$2</f>
        <v>#N/A</v>
      </c>
      <c r="E29" s="67" t="e">
        <f>VLOOKUP(A29,'14. BD HUELLA INDIRECTA'!$A$4:$X$101,5,FALSE)*B29/$B$2</f>
        <v>#N/A</v>
      </c>
      <c r="F29" s="67" t="e">
        <f>VLOOKUP(A29,'14. BD HUELLA INDIRECTA'!$A$4:$X$101,8,FALSE)*B29/$B$2</f>
        <v>#N/A</v>
      </c>
      <c r="G29" s="67" t="e">
        <f>VLOOKUP(A29,'14. BD HUELLA INDIRECTA'!$A$4:$X$101,11,FALSE)*B29/$B$2</f>
        <v>#N/A</v>
      </c>
      <c r="H29" s="67" t="e">
        <f>VLOOKUP(A29,'14. BD HUELLA INDIRECTA'!$A$4:$X$101,12,FALSE)*B29/$B$2</f>
        <v>#N/A</v>
      </c>
      <c r="I29" s="67" t="e">
        <f>VLOOKUP(A29,'14. BD HUELLA INDIRECTA'!$A$4:$X$101,13,FALSE)*B29/$B$2</f>
        <v>#N/A</v>
      </c>
      <c r="J29" s="67" t="e">
        <f>VLOOKUP(A29,'14. BD HUELLA INDIRECTA'!$A$4:$X$101,16,FALSE)*B29/$B$2</f>
        <v>#N/A</v>
      </c>
      <c r="K29" s="67" t="e">
        <f>VLOOKUP(A29,'14. BD HUELLA INDIRECTA'!$A$4:$X$101,19,FALSE)*B29/$B$2</f>
        <v>#N/A</v>
      </c>
      <c r="L29" s="67" t="e">
        <f>VLOOKUP(A29,'14. BD HUELLA INDIRECTA'!$A$4:$X$101,20,FALSE)*B29/$B$2</f>
        <v>#N/A</v>
      </c>
      <c r="M29" s="67" t="e">
        <f>VLOOKUP(A29,'14. BD HUELLA INDIRECTA'!$A$4:$X$101,21,FALSE)*B29/$B$2</f>
        <v>#N/A</v>
      </c>
      <c r="N29" s="67" t="e">
        <f>VLOOKUP(A29,'14. BD HUELLA INDIRECTA'!$A$4:$X$101,22,FALSE)*B29/$B$2</f>
        <v>#N/A</v>
      </c>
      <c r="O29" s="67" t="e">
        <f>VLOOKUP(A29,'14. BD HUELLA INDIRECTA'!$A$4:$X$101,23,FALSE)*B29/$B$2</f>
        <v>#N/A</v>
      </c>
    </row>
    <row r="30" spans="1:15">
      <c r="A30" s="201" t="s">
        <v>243</v>
      </c>
      <c r="B30" s="202"/>
      <c r="C30" s="202"/>
      <c r="D30" s="202"/>
      <c r="E30" s="202"/>
      <c r="F30" s="202"/>
      <c r="G30" s="202"/>
      <c r="H30" s="202"/>
      <c r="I30" s="202"/>
      <c r="J30" s="202"/>
      <c r="K30" s="202"/>
      <c r="L30" s="202"/>
      <c r="M30" s="202"/>
      <c r="N30" s="202"/>
      <c r="O30" s="203"/>
    </row>
    <row r="31" spans="1:15">
      <c r="A31" s="48">
        <f>'14. BD HUELLA INDIRECTA'!A34</f>
        <v>0</v>
      </c>
      <c r="B31" s="67" t="e">
        <f>VLOOKUP(A31,'7. CADENA DE SUMINISTROS'!$A$4:$P$64,16,FALSE)</f>
        <v>#N/A</v>
      </c>
      <c r="C31" s="67" t="e">
        <f>VLOOKUP(A31,'7. CADENA DE SUMINISTROS'!$A$4:$P$64,3,FALSE)</f>
        <v>#N/A</v>
      </c>
      <c r="D31" s="67" t="e">
        <f>VLOOKUP(A31,'14. BD HUELLA INDIRECTA'!$A$4:$X$101,4,FALSE)*B31/$B$2</f>
        <v>#N/A</v>
      </c>
      <c r="E31" s="67" t="e">
        <f>VLOOKUP(A31,'14. BD HUELLA INDIRECTA'!$A$4:$X$101,5,FALSE)*B31/$B$2</f>
        <v>#N/A</v>
      </c>
      <c r="F31" s="67" t="e">
        <f>VLOOKUP(A31,'14. BD HUELLA INDIRECTA'!$A$4:$X$101,8,FALSE)*B31/$B$2</f>
        <v>#N/A</v>
      </c>
      <c r="G31" s="67" t="e">
        <f>VLOOKUP(A31,'14. BD HUELLA INDIRECTA'!$A$4:$X$101,11,FALSE)*B31/$B$2</f>
        <v>#N/A</v>
      </c>
      <c r="H31" s="67" t="e">
        <f>VLOOKUP(A31,'14. BD HUELLA INDIRECTA'!$A$4:$X$101,12,FALSE)*B31/$B$2</f>
        <v>#N/A</v>
      </c>
      <c r="I31" s="67" t="e">
        <f>VLOOKUP(A31,'14. BD HUELLA INDIRECTA'!$A$4:$X$101,13,FALSE)*B31/$B$2</f>
        <v>#N/A</v>
      </c>
      <c r="J31" s="67" t="e">
        <f>VLOOKUP(A31,'14. BD HUELLA INDIRECTA'!$A$4:$X$101,16,FALSE)*B31/$B$2</f>
        <v>#N/A</v>
      </c>
      <c r="K31" s="67" t="e">
        <f>VLOOKUP(A31,'14. BD HUELLA INDIRECTA'!$A$4:$X$101,19,FALSE)*B31/$B$2</f>
        <v>#N/A</v>
      </c>
      <c r="L31" s="67" t="e">
        <f>VLOOKUP(A31,'14. BD HUELLA INDIRECTA'!$A$4:$X$101,20,FALSE)*B31/$B$2</f>
        <v>#N/A</v>
      </c>
      <c r="M31" s="67" t="e">
        <f>VLOOKUP(A31,'14. BD HUELLA INDIRECTA'!$A$4:$X$101,21,FALSE)*B31/$B$2</f>
        <v>#N/A</v>
      </c>
      <c r="N31" s="67" t="e">
        <f>VLOOKUP(A31,'14. BD HUELLA INDIRECTA'!$A$4:$X$101,22,FALSE)*B31/$B$2</f>
        <v>#N/A</v>
      </c>
      <c r="O31" s="67" t="e">
        <f>VLOOKUP(A31,'14. BD HUELLA INDIRECTA'!$A$4:$X$101,23,FALSE)*B31/$B$2</f>
        <v>#N/A</v>
      </c>
    </row>
    <row r="32" spans="1:15">
      <c r="A32" s="48">
        <f>'14. BD HUELLA INDIRECTA'!A35</f>
        <v>0</v>
      </c>
      <c r="B32" s="67" t="e">
        <f>VLOOKUP(A32,'7. CADENA DE SUMINISTROS'!$A$4:$P$64,16,FALSE)</f>
        <v>#N/A</v>
      </c>
      <c r="C32" s="67" t="e">
        <f>VLOOKUP(A32,'7. CADENA DE SUMINISTROS'!$A$4:$P$64,3,FALSE)</f>
        <v>#N/A</v>
      </c>
      <c r="D32" s="67" t="e">
        <f>VLOOKUP(A32,'14. BD HUELLA INDIRECTA'!$A$4:$X$101,4,FALSE)*B32/$B$2</f>
        <v>#N/A</v>
      </c>
      <c r="E32" s="67" t="e">
        <f>VLOOKUP(A32,'14. BD HUELLA INDIRECTA'!$A$4:$X$101,5,FALSE)*B32/$B$2</f>
        <v>#N/A</v>
      </c>
      <c r="F32" s="67" t="e">
        <f>VLOOKUP(A32,'14. BD HUELLA INDIRECTA'!$A$4:$X$101,8,FALSE)*B32/$B$2</f>
        <v>#N/A</v>
      </c>
      <c r="G32" s="67" t="e">
        <f>VLOOKUP(A32,'14. BD HUELLA INDIRECTA'!$A$4:$X$101,11,FALSE)*B32/$B$2</f>
        <v>#N/A</v>
      </c>
      <c r="H32" s="67" t="e">
        <f>VLOOKUP(A32,'14. BD HUELLA INDIRECTA'!$A$4:$X$101,12,FALSE)*B32/$B$2</f>
        <v>#N/A</v>
      </c>
      <c r="I32" s="67" t="e">
        <f>VLOOKUP(A32,'14. BD HUELLA INDIRECTA'!$A$4:$X$101,13,FALSE)*B32/$B$2</f>
        <v>#N/A</v>
      </c>
      <c r="J32" s="67" t="e">
        <f>VLOOKUP(A32,'14. BD HUELLA INDIRECTA'!$A$4:$X$101,16,FALSE)*B32/$B$2</f>
        <v>#N/A</v>
      </c>
      <c r="K32" s="67" t="e">
        <f>VLOOKUP(A32,'14. BD HUELLA INDIRECTA'!$A$4:$X$101,19,FALSE)*B32/$B$2</f>
        <v>#N/A</v>
      </c>
      <c r="L32" s="67" t="e">
        <f>VLOOKUP(A32,'14. BD HUELLA INDIRECTA'!$A$4:$X$101,20,FALSE)*B32/$B$2</f>
        <v>#N/A</v>
      </c>
      <c r="M32" s="67" t="e">
        <f>VLOOKUP(A32,'14. BD HUELLA INDIRECTA'!$A$4:$X$101,21,FALSE)*B32/$B$2</f>
        <v>#N/A</v>
      </c>
      <c r="N32" s="67" t="e">
        <f>VLOOKUP(A32,'14. BD HUELLA INDIRECTA'!$A$4:$X$101,22,FALSE)*B32/$B$2</f>
        <v>#N/A</v>
      </c>
      <c r="O32" s="67" t="e">
        <f>VLOOKUP(A32,'14. BD HUELLA INDIRECTA'!$A$4:$X$101,23,FALSE)*B32/$B$2</f>
        <v>#N/A</v>
      </c>
    </row>
    <row r="33" spans="1:15">
      <c r="A33" s="48">
        <f>'14. BD HUELLA INDIRECTA'!A36</f>
        <v>0</v>
      </c>
      <c r="B33" s="67" t="e">
        <f>VLOOKUP(A33,'7. CADENA DE SUMINISTROS'!$A$4:$P$64,16,FALSE)</f>
        <v>#N/A</v>
      </c>
      <c r="C33" s="67" t="e">
        <f>VLOOKUP(A33,'7. CADENA DE SUMINISTROS'!$A$4:$P$64,3,FALSE)</f>
        <v>#N/A</v>
      </c>
      <c r="D33" s="67" t="e">
        <f>VLOOKUP(A33,'14. BD HUELLA INDIRECTA'!$A$4:$X$101,4,FALSE)*B33/$B$2</f>
        <v>#N/A</v>
      </c>
      <c r="E33" s="67" t="e">
        <f>VLOOKUP(A33,'14. BD HUELLA INDIRECTA'!$A$4:$X$101,5,FALSE)*B33/$B$2</f>
        <v>#N/A</v>
      </c>
      <c r="F33" s="67" t="e">
        <f>VLOOKUP(A33,'14. BD HUELLA INDIRECTA'!$A$4:$X$101,8,FALSE)*B33/$B$2</f>
        <v>#N/A</v>
      </c>
      <c r="G33" s="67" t="e">
        <f>VLOOKUP(A33,'14. BD HUELLA INDIRECTA'!$A$4:$X$101,11,FALSE)*B33/$B$2</f>
        <v>#N/A</v>
      </c>
      <c r="H33" s="67" t="e">
        <f>VLOOKUP(A33,'14. BD HUELLA INDIRECTA'!$A$4:$X$101,12,FALSE)*B33/$B$2</f>
        <v>#N/A</v>
      </c>
      <c r="I33" s="67" t="e">
        <f>VLOOKUP(A33,'14. BD HUELLA INDIRECTA'!$A$4:$X$101,13,FALSE)*B33/$B$2</f>
        <v>#N/A</v>
      </c>
      <c r="J33" s="67" t="e">
        <f>VLOOKUP(A33,'14. BD HUELLA INDIRECTA'!$A$4:$X$101,16,FALSE)*B33/$B$2</f>
        <v>#N/A</v>
      </c>
      <c r="K33" s="67" t="e">
        <f>VLOOKUP(A33,'14. BD HUELLA INDIRECTA'!$A$4:$X$101,19,FALSE)*B33/$B$2</f>
        <v>#N/A</v>
      </c>
      <c r="L33" s="67" t="e">
        <f>VLOOKUP(A33,'14. BD HUELLA INDIRECTA'!$A$4:$X$101,20,FALSE)*B33/$B$2</f>
        <v>#N/A</v>
      </c>
      <c r="M33" s="67" t="e">
        <f>VLOOKUP(A33,'14. BD HUELLA INDIRECTA'!$A$4:$X$101,21,FALSE)*B33/$B$2</f>
        <v>#N/A</v>
      </c>
      <c r="N33" s="67" t="e">
        <f>VLOOKUP(A33,'14. BD HUELLA INDIRECTA'!$A$4:$X$101,22,FALSE)*B33/$B$2</f>
        <v>#N/A</v>
      </c>
      <c r="O33" s="67" t="e">
        <f>VLOOKUP(A33,'14. BD HUELLA INDIRECTA'!$A$4:$X$101,23,FALSE)*B33/$B$2</f>
        <v>#N/A</v>
      </c>
    </row>
    <row r="34" spans="1:15">
      <c r="A34" s="48">
        <f>'14. BD HUELLA INDIRECTA'!A37</f>
        <v>0</v>
      </c>
      <c r="B34" s="67" t="e">
        <f>VLOOKUP(A34,'7. CADENA DE SUMINISTROS'!$A$4:$P$64,16,FALSE)</f>
        <v>#N/A</v>
      </c>
      <c r="C34" s="67" t="e">
        <f>VLOOKUP(A34,'7. CADENA DE SUMINISTROS'!$A$4:$P$64,3,FALSE)</f>
        <v>#N/A</v>
      </c>
      <c r="D34" s="67" t="e">
        <f>VLOOKUP(A34,'14. BD HUELLA INDIRECTA'!$A$4:$X$101,4,FALSE)*B34/$B$2</f>
        <v>#N/A</v>
      </c>
      <c r="E34" s="67" t="e">
        <f>VLOOKUP(A34,'14. BD HUELLA INDIRECTA'!$A$4:$X$101,5,FALSE)*B34/$B$2</f>
        <v>#N/A</v>
      </c>
      <c r="F34" s="67" t="e">
        <f>VLOOKUP(A34,'14. BD HUELLA INDIRECTA'!$A$4:$X$101,8,FALSE)*B34/$B$2</f>
        <v>#N/A</v>
      </c>
      <c r="G34" s="67" t="e">
        <f>VLOOKUP(A34,'14. BD HUELLA INDIRECTA'!$A$4:$X$101,11,FALSE)*B34/$B$2</f>
        <v>#N/A</v>
      </c>
      <c r="H34" s="67" t="e">
        <f>VLOOKUP(A34,'14. BD HUELLA INDIRECTA'!$A$4:$X$101,12,FALSE)*B34/$B$2</f>
        <v>#N/A</v>
      </c>
      <c r="I34" s="67" t="e">
        <f>VLOOKUP(A34,'14. BD HUELLA INDIRECTA'!$A$4:$X$101,13,FALSE)*B34/$B$2</f>
        <v>#N/A</v>
      </c>
      <c r="J34" s="67" t="e">
        <f>VLOOKUP(A34,'14. BD HUELLA INDIRECTA'!$A$4:$X$101,16,FALSE)*B34/$B$2</f>
        <v>#N/A</v>
      </c>
      <c r="K34" s="67" t="e">
        <f>VLOOKUP(A34,'14. BD HUELLA INDIRECTA'!$A$4:$X$101,19,FALSE)*B34/$B$2</f>
        <v>#N/A</v>
      </c>
      <c r="L34" s="67" t="e">
        <f>VLOOKUP(A34,'14. BD HUELLA INDIRECTA'!$A$4:$X$101,20,FALSE)*B34/$B$2</f>
        <v>#N/A</v>
      </c>
      <c r="M34" s="67" t="e">
        <f>VLOOKUP(A34,'14. BD HUELLA INDIRECTA'!$A$4:$X$101,21,FALSE)*B34/$B$2</f>
        <v>#N/A</v>
      </c>
      <c r="N34" s="67" t="e">
        <f>VLOOKUP(A34,'14. BD HUELLA INDIRECTA'!$A$4:$X$101,22,FALSE)*B34/$B$2</f>
        <v>#N/A</v>
      </c>
      <c r="O34" s="67" t="e">
        <f>VLOOKUP(A34,'14. BD HUELLA INDIRECTA'!$A$4:$X$101,23,FALSE)*B34/$B$2</f>
        <v>#N/A</v>
      </c>
    </row>
    <row r="35" spans="1:15">
      <c r="A35" s="48">
        <f>'14. BD HUELLA INDIRECTA'!A38</f>
        <v>0</v>
      </c>
      <c r="B35" s="67" t="e">
        <f>VLOOKUP(A35,'7. CADENA DE SUMINISTROS'!$A$4:$P$64,16,FALSE)</f>
        <v>#N/A</v>
      </c>
      <c r="C35" s="67" t="e">
        <f>VLOOKUP(A35,'7. CADENA DE SUMINISTROS'!$A$4:$P$64,3,FALSE)</f>
        <v>#N/A</v>
      </c>
      <c r="D35" s="67" t="e">
        <f>VLOOKUP(A35,'14. BD HUELLA INDIRECTA'!$A$4:$X$101,4,FALSE)*B35/$B$2</f>
        <v>#N/A</v>
      </c>
      <c r="E35" s="67" t="e">
        <f>VLOOKUP(A35,'14. BD HUELLA INDIRECTA'!$A$4:$X$101,5,FALSE)*B35/$B$2</f>
        <v>#N/A</v>
      </c>
      <c r="F35" s="67" t="e">
        <f>VLOOKUP(A35,'14. BD HUELLA INDIRECTA'!$A$4:$X$101,8,FALSE)*B35/$B$2</f>
        <v>#N/A</v>
      </c>
      <c r="G35" s="67" t="e">
        <f>VLOOKUP(A35,'14. BD HUELLA INDIRECTA'!$A$4:$X$101,11,FALSE)*B35/$B$2</f>
        <v>#N/A</v>
      </c>
      <c r="H35" s="67" t="e">
        <f>VLOOKUP(A35,'14. BD HUELLA INDIRECTA'!$A$4:$X$101,12,FALSE)*B35/$B$2</f>
        <v>#N/A</v>
      </c>
      <c r="I35" s="67" t="e">
        <f>VLOOKUP(A35,'14. BD HUELLA INDIRECTA'!$A$4:$X$101,13,FALSE)*B35/$B$2</f>
        <v>#N/A</v>
      </c>
      <c r="J35" s="67" t="e">
        <f>VLOOKUP(A35,'14. BD HUELLA INDIRECTA'!$A$4:$X$101,16,FALSE)*B35/$B$2</f>
        <v>#N/A</v>
      </c>
      <c r="K35" s="67" t="e">
        <f>VLOOKUP(A35,'14. BD HUELLA INDIRECTA'!$A$4:$X$101,19,FALSE)*B35/$B$2</f>
        <v>#N/A</v>
      </c>
      <c r="L35" s="67" t="e">
        <f>VLOOKUP(A35,'14. BD HUELLA INDIRECTA'!$A$4:$X$101,20,FALSE)*B35/$B$2</f>
        <v>#N/A</v>
      </c>
      <c r="M35" s="67" t="e">
        <f>VLOOKUP(A35,'14. BD HUELLA INDIRECTA'!$A$4:$X$101,21,FALSE)*B35/$B$2</f>
        <v>#N/A</v>
      </c>
      <c r="N35" s="67" t="e">
        <f>VLOOKUP(A35,'14. BD HUELLA INDIRECTA'!$A$4:$X$101,22,FALSE)*B35/$B$2</f>
        <v>#N/A</v>
      </c>
      <c r="O35" s="67" t="e">
        <f>VLOOKUP(A35,'14. BD HUELLA INDIRECTA'!$A$4:$X$101,23,FALSE)*B35/$B$2</f>
        <v>#N/A</v>
      </c>
    </row>
    <row r="36" spans="1:15">
      <c r="A36" s="48">
        <f>'14. BD HUELLA INDIRECTA'!A39</f>
        <v>0</v>
      </c>
      <c r="B36" s="67" t="e">
        <f>VLOOKUP(A36,'7. CADENA DE SUMINISTROS'!$A$4:$P$64,16,FALSE)</f>
        <v>#N/A</v>
      </c>
      <c r="C36" s="67" t="e">
        <f>VLOOKUP(A36,'7. CADENA DE SUMINISTROS'!$A$4:$P$64,3,FALSE)</f>
        <v>#N/A</v>
      </c>
      <c r="D36" s="67" t="e">
        <f>VLOOKUP(A36,'14. BD HUELLA INDIRECTA'!$A$4:$X$101,4,FALSE)*B36/$B$2</f>
        <v>#N/A</v>
      </c>
      <c r="E36" s="67" t="e">
        <f>VLOOKUP(A36,'14. BD HUELLA INDIRECTA'!$A$4:$X$101,5,FALSE)*B36/$B$2</f>
        <v>#N/A</v>
      </c>
      <c r="F36" s="67" t="e">
        <f>VLOOKUP(A36,'14. BD HUELLA INDIRECTA'!$A$4:$X$101,8,FALSE)*B36/$B$2</f>
        <v>#N/A</v>
      </c>
      <c r="G36" s="67" t="e">
        <f>VLOOKUP(A36,'14. BD HUELLA INDIRECTA'!$A$4:$X$101,11,FALSE)*B36/$B$2</f>
        <v>#N/A</v>
      </c>
      <c r="H36" s="67" t="e">
        <f>VLOOKUP(A36,'14. BD HUELLA INDIRECTA'!$A$4:$X$101,12,FALSE)*B36/$B$2</f>
        <v>#N/A</v>
      </c>
      <c r="I36" s="67" t="e">
        <f>VLOOKUP(A36,'14. BD HUELLA INDIRECTA'!$A$4:$X$101,13,FALSE)*B36/$B$2</f>
        <v>#N/A</v>
      </c>
      <c r="J36" s="67" t="e">
        <f>VLOOKUP(A36,'14. BD HUELLA INDIRECTA'!$A$4:$X$101,16,FALSE)*B36/$B$2</f>
        <v>#N/A</v>
      </c>
      <c r="K36" s="67" t="e">
        <f>VLOOKUP(A36,'14. BD HUELLA INDIRECTA'!$A$4:$X$101,19,FALSE)*B36/$B$2</f>
        <v>#N/A</v>
      </c>
      <c r="L36" s="67" t="e">
        <f>VLOOKUP(A36,'14. BD HUELLA INDIRECTA'!$A$4:$X$101,20,FALSE)*B36/$B$2</f>
        <v>#N/A</v>
      </c>
      <c r="M36" s="67" t="e">
        <f>VLOOKUP(A36,'14. BD HUELLA INDIRECTA'!$A$4:$X$101,21,FALSE)*B36/$B$2</f>
        <v>#N/A</v>
      </c>
      <c r="N36" s="67" t="e">
        <f>VLOOKUP(A36,'14. BD HUELLA INDIRECTA'!$A$4:$X$101,22,FALSE)*B36/$B$2</f>
        <v>#N/A</v>
      </c>
      <c r="O36" s="67" t="e">
        <f>VLOOKUP(A36,'14. BD HUELLA INDIRECTA'!$A$4:$X$101,23,FALSE)*B36/$B$2</f>
        <v>#N/A</v>
      </c>
    </row>
    <row r="37" spans="1:15">
      <c r="A37" s="48">
        <f>'14. BD HUELLA INDIRECTA'!A40</f>
        <v>0</v>
      </c>
      <c r="B37" s="67" t="e">
        <f>VLOOKUP(A37,'7. CADENA DE SUMINISTROS'!$A$4:$P$64,16,FALSE)</f>
        <v>#N/A</v>
      </c>
      <c r="C37" s="67" t="e">
        <f>VLOOKUP(A37,'7. CADENA DE SUMINISTROS'!$A$4:$P$64,3,FALSE)</f>
        <v>#N/A</v>
      </c>
      <c r="D37" s="67" t="e">
        <f>VLOOKUP(A37,'14. BD HUELLA INDIRECTA'!$A$4:$X$101,4,FALSE)*B37/$B$2</f>
        <v>#N/A</v>
      </c>
      <c r="E37" s="67" t="e">
        <f>VLOOKUP(A37,'14. BD HUELLA INDIRECTA'!$A$4:$X$101,5,FALSE)*B37/$B$2</f>
        <v>#N/A</v>
      </c>
      <c r="F37" s="67" t="e">
        <f>VLOOKUP(A37,'14. BD HUELLA INDIRECTA'!$A$4:$X$101,8,FALSE)*B37/$B$2</f>
        <v>#N/A</v>
      </c>
      <c r="G37" s="67" t="e">
        <f>VLOOKUP(A37,'14. BD HUELLA INDIRECTA'!$A$4:$X$101,11,FALSE)*B37/$B$2</f>
        <v>#N/A</v>
      </c>
      <c r="H37" s="67" t="e">
        <f>VLOOKUP(A37,'14. BD HUELLA INDIRECTA'!$A$4:$X$101,12,FALSE)*B37/$B$2</f>
        <v>#N/A</v>
      </c>
      <c r="I37" s="67" t="e">
        <f>VLOOKUP(A37,'14. BD HUELLA INDIRECTA'!$A$4:$X$101,13,FALSE)*B37/$B$2</f>
        <v>#N/A</v>
      </c>
      <c r="J37" s="67" t="e">
        <f>VLOOKUP(A37,'14. BD HUELLA INDIRECTA'!$A$4:$X$101,16,FALSE)*B37/$B$2</f>
        <v>#N/A</v>
      </c>
      <c r="K37" s="67" t="e">
        <f>VLOOKUP(A37,'14. BD HUELLA INDIRECTA'!$A$4:$X$101,19,FALSE)*B37/$B$2</f>
        <v>#N/A</v>
      </c>
      <c r="L37" s="67" t="e">
        <f>VLOOKUP(A37,'14. BD HUELLA INDIRECTA'!$A$4:$X$101,20,FALSE)*B37/$B$2</f>
        <v>#N/A</v>
      </c>
      <c r="M37" s="67" t="e">
        <f>VLOOKUP(A37,'14. BD HUELLA INDIRECTA'!$A$4:$X$101,21,FALSE)*B37/$B$2</f>
        <v>#N/A</v>
      </c>
      <c r="N37" s="67" t="e">
        <f>VLOOKUP(A37,'14. BD HUELLA INDIRECTA'!$A$4:$X$101,22,FALSE)*B37/$B$2</f>
        <v>#N/A</v>
      </c>
      <c r="O37" s="67" t="e">
        <f>VLOOKUP(A37,'14. BD HUELLA INDIRECTA'!$A$4:$X$101,23,FALSE)*B37/$B$2</f>
        <v>#N/A</v>
      </c>
    </row>
    <row r="38" spans="1:15">
      <c r="A38" s="48">
        <f>'14. BD HUELLA INDIRECTA'!A41</f>
        <v>0</v>
      </c>
      <c r="B38" s="67" t="e">
        <f>VLOOKUP(A38,'7. CADENA DE SUMINISTROS'!$A$4:$P$64,16,FALSE)</f>
        <v>#N/A</v>
      </c>
      <c r="C38" s="67" t="e">
        <f>VLOOKUP(A38,'7. CADENA DE SUMINISTROS'!$A$4:$P$64,3,FALSE)</f>
        <v>#N/A</v>
      </c>
      <c r="D38" s="67" t="e">
        <f>VLOOKUP(A38,'14. BD HUELLA INDIRECTA'!$A$4:$X$101,4,FALSE)*B38/$B$2</f>
        <v>#N/A</v>
      </c>
      <c r="E38" s="67" t="e">
        <f>VLOOKUP(A38,'14. BD HUELLA INDIRECTA'!$A$4:$X$101,5,FALSE)*B38/$B$2</f>
        <v>#N/A</v>
      </c>
      <c r="F38" s="67" t="e">
        <f>VLOOKUP(A38,'14. BD HUELLA INDIRECTA'!$A$4:$X$101,8,FALSE)*B38/$B$2</f>
        <v>#N/A</v>
      </c>
      <c r="G38" s="67" t="e">
        <f>VLOOKUP(A38,'14. BD HUELLA INDIRECTA'!$A$4:$X$101,11,FALSE)*B38/$B$2</f>
        <v>#N/A</v>
      </c>
      <c r="H38" s="67" t="e">
        <f>VLOOKUP(A38,'14. BD HUELLA INDIRECTA'!$A$4:$X$101,12,FALSE)*B38/$B$2</f>
        <v>#N/A</v>
      </c>
      <c r="I38" s="67" t="e">
        <f>VLOOKUP(A38,'14. BD HUELLA INDIRECTA'!$A$4:$X$101,13,FALSE)*B38/$B$2</f>
        <v>#N/A</v>
      </c>
      <c r="J38" s="67" t="e">
        <f>VLOOKUP(A38,'14. BD HUELLA INDIRECTA'!$A$4:$X$101,16,FALSE)*B38/$B$2</f>
        <v>#N/A</v>
      </c>
      <c r="K38" s="67" t="e">
        <f>VLOOKUP(A38,'14. BD HUELLA INDIRECTA'!$A$4:$X$101,19,FALSE)*B38/$B$2</f>
        <v>#N/A</v>
      </c>
      <c r="L38" s="67" t="e">
        <f>VLOOKUP(A38,'14. BD HUELLA INDIRECTA'!$A$4:$X$101,20,FALSE)*B38/$B$2</f>
        <v>#N/A</v>
      </c>
      <c r="M38" s="67" t="e">
        <f>VLOOKUP(A38,'14. BD HUELLA INDIRECTA'!$A$4:$X$101,21,FALSE)*B38/$B$2</f>
        <v>#N/A</v>
      </c>
      <c r="N38" s="67" t="e">
        <f>VLOOKUP(A38,'14. BD HUELLA INDIRECTA'!$A$4:$X$101,22,FALSE)*B38/$B$2</f>
        <v>#N/A</v>
      </c>
      <c r="O38" s="67" t="e">
        <f>VLOOKUP(A38,'14. BD HUELLA INDIRECTA'!$A$4:$X$101,23,FALSE)*B38/$B$2</f>
        <v>#N/A</v>
      </c>
    </row>
    <row r="39" spans="1:15">
      <c r="A39" s="48">
        <f>'14. BD HUELLA INDIRECTA'!A42</f>
        <v>0</v>
      </c>
      <c r="B39" s="67" t="e">
        <f>VLOOKUP(A39,'7. CADENA DE SUMINISTROS'!$A$4:$P$64,16,FALSE)</f>
        <v>#N/A</v>
      </c>
      <c r="C39" s="67" t="e">
        <f>VLOOKUP(A39,'7. CADENA DE SUMINISTROS'!$A$4:$P$64,3,FALSE)</f>
        <v>#N/A</v>
      </c>
      <c r="D39" s="67" t="e">
        <f>VLOOKUP(A39,'14. BD HUELLA INDIRECTA'!$A$4:$X$101,4,FALSE)*B39/$B$2</f>
        <v>#N/A</v>
      </c>
      <c r="E39" s="67" t="e">
        <f>VLOOKUP(A39,'14. BD HUELLA INDIRECTA'!$A$4:$X$101,5,FALSE)*B39/$B$2</f>
        <v>#N/A</v>
      </c>
      <c r="F39" s="67" t="e">
        <f>VLOOKUP(A39,'14. BD HUELLA INDIRECTA'!$A$4:$X$101,8,FALSE)*B39/$B$2</f>
        <v>#N/A</v>
      </c>
      <c r="G39" s="67" t="e">
        <f>VLOOKUP(A39,'14. BD HUELLA INDIRECTA'!$A$4:$X$101,11,FALSE)*B39/$B$2</f>
        <v>#N/A</v>
      </c>
      <c r="H39" s="67" t="e">
        <f>VLOOKUP(A39,'14. BD HUELLA INDIRECTA'!$A$4:$X$101,12,FALSE)*B39/$B$2</f>
        <v>#N/A</v>
      </c>
      <c r="I39" s="67" t="e">
        <f>VLOOKUP(A39,'14. BD HUELLA INDIRECTA'!$A$4:$X$101,13,FALSE)*B39/$B$2</f>
        <v>#N/A</v>
      </c>
      <c r="J39" s="67" t="e">
        <f>VLOOKUP(A39,'14. BD HUELLA INDIRECTA'!$A$4:$X$101,16,FALSE)*B39/$B$2</f>
        <v>#N/A</v>
      </c>
      <c r="K39" s="67" t="e">
        <f>VLOOKUP(A39,'14. BD HUELLA INDIRECTA'!$A$4:$X$101,19,FALSE)*B39/$B$2</f>
        <v>#N/A</v>
      </c>
      <c r="L39" s="67" t="e">
        <f>VLOOKUP(A39,'14. BD HUELLA INDIRECTA'!$A$4:$X$101,20,FALSE)*B39/$B$2</f>
        <v>#N/A</v>
      </c>
      <c r="M39" s="67" t="e">
        <f>VLOOKUP(A39,'14. BD HUELLA INDIRECTA'!$A$4:$X$101,21,FALSE)*B39/$B$2</f>
        <v>#N/A</v>
      </c>
      <c r="N39" s="67" t="e">
        <f>VLOOKUP(A39,'14. BD HUELLA INDIRECTA'!$A$4:$X$101,22,FALSE)*B39/$B$2</f>
        <v>#N/A</v>
      </c>
      <c r="O39" s="67" t="e">
        <f>VLOOKUP(A39,'14. BD HUELLA INDIRECTA'!$A$4:$X$101,23,FALSE)*B39/$B$2</f>
        <v>#N/A</v>
      </c>
    </row>
    <row r="40" spans="1:15">
      <c r="A40" s="48">
        <f>'14. BD HUELLA INDIRECTA'!A43</f>
        <v>0</v>
      </c>
      <c r="B40" s="67" t="e">
        <f>VLOOKUP(A40,'7. CADENA DE SUMINISTROS'!$A$4:$P$64,16,FALSE)</f>
        <v>#N/A</v>
      </c>
      <c r="C40" s="67" t="e">
        <f>VLOOKUP(A40,'7. CADENA DE SUMINISTROS'!$A$4:$P$64,3,FALSE)</f>
        <v>#N/A</v>
      </c>
      <c r="D40" s="67" t="e">
        <f>VLOOKUP(A40,'14. BD HUELLA INDIRECTA'!$A$4:$X$101,4,FALSE)*B40/$B$2</f>
        <v>#N/A</v>
      </c>
      <c r="E40" s="67" t="e">
        <f>VLOOKUP(A40,'14. BD HUELLA INDIRECTA'!$A$4:$X$101,5,FALSE)*B40/$B$2</f>
        <v>#N/A</v>
      </c>
      <c r="F40" s="67" t="e">
        <f>VLOOKUP(A40,'14. BD HUELLA INDIRECTA'!$A$4:$X$101,8,FALSE)*B40/$B$2</f>
        <v>#N/A</v>
      </c>
      <c r="G40" s="67" t="e">
        <f>VLOOKUP(A40,'14. BD HUELLA INDIRECTA'!$A$4:$X$101,11,FALSE)*B40/$B$2</f>
        <v>#N/A</v>
      </c>
      <c r="H40" s="67" t="e">
        <f>VLOOKUP(A40,'14. BD HUELLA INDIRECTA'!$A$4:$X$101,12,FALSE)*B40/$B$2</f>
        <v>#N/A</v>
      </c>
      <c r="I40" s="67" t="e">
        <f>VLOOKUP(A40,'14. BD HUELLA INDIRECTA'!$A$4:$X$101,13,FALSE)*B40/$B$2</f>
        <v>#N/A</v>
      </c>
      <c r="J40" s="67" t="e">
        <f>VLOOKUP(A40,'14. BD HUELLA INDIRECTA'!$A$4:$X$101,16,FALSE)*B40/$B$2</f>
        <v>#N/A</v>
      </c>
      <c r="K40" s="67" t="e">
        <f>VLOOKUP(A40,'14. BD HUELLA INDIRECTA'!$A$4:$X$101,19,FALSE)*B40/$B$2</f>
        <v>#N/A</v>
      </c>
      <c r="L40" s="67" t="e">
        <f>VLOOKUP(A40,'14. BD HUELLA INDIRECTA'!$A$4:$X$101,20,FALSE)*B40/$B$2</f>
        <v>#N/A</v>
      </c>
      <c r="M40" s="67" t="e">
        <f>VLOOKUP(A40,'14. BD HUELLA INDIRECTA'!$A$4:$X$101,21,FALSE)*B40/$B$2</f>
        <v>#N/A</v>
      </c>
      <c r="N40" s="67" t="e">
        <f>VLOOKUP(A40,'14. BD HUELLA INDIRECTA'!$A$4:$X$101,22,FALSE)*B40/$B$2</f>
        <v>#N/A</v>
      </c>
      <c r="O40" s="67" t="e">
        <f>VLOOKUP(A40,'14. BD HUELLA INDIRECTA'!$A$4:$X$101,23,FALSE)*B40/$B$2</f>
        <v>#N/A</v>
      </c>
    </row>
    <row r="41" spans="1:15">
      <c r="A41" s="201" t="s">
        <v>282</v>
      </c>
      <c r="B41" s="202"/>
      <c r="C41" s="202"/>
      <c r="D41" s="202"/>
      <c r="E41" s="202"/>
      <c r="F41" s="202"/>
      <c r="G41" s="202"/>
      <c r="H41" s="202"/>
      <c r="I41" s="202"/>
      <c r="J41" s="202"/>
      <c r="K41" s="202"/>
      <c r="L41" s="202"/>
      <c r="M41" s="202"/>
      <c r="N41" s="202"/>
      <c r="O41" s="203"/>
    </row>
    <row r="42" spans="1:15">
      <c r="A42" s="48">
        <f>'14. BD HUELLA INDIRECTA'!A46</f>
        <v>0</v>
      </c>
      <c r="B42" s="67" t="e">
        <f>VLOOKUP(A42,'7. CADENA DE SUMINISTROS'!$A$4:$P$64,16,FALSE)</f>
        <v>#N/A</v>
      </c>
      <c r="C42" s="67" t="e">
        <f>VLOOKUP(A42,'7. CADENA DE SUMINISTROS'!$A$4:$P$64,3,FALSE)</f>
        <v>#N/A</v>
      </c>
      <c r="D42" s="67" t="e">
        <f>VLOOKUP(A42,'14. BD HUELLA INDIRECTA'!$A$4:$X$101,4,FALSE)*B42/$B$2</f>
        <v>#N/A</v>
      </c>
      <c r="E42" s="67" t="e">
        <f>VLOOKUP(A42,'14. BD HUELLA INDIRECTA'!$A$4:$X$101,5,FALSE)*B42/$B$2</f>
        <v>#N/A</v>
      </c>
      <c r="F42" s="67" t="e">
        <f>VLOOKUP(A42,'14. BD HUELLA INDIRECTA'!$A$4:$X$101,8,FALSE)*B42/$B$2</f>
        <v>#N/A</v>
      </c>
      <c r="G42" s="67" t="e">
        <f>VLOOKUP(A42,'14. BD HUELLA INDIRECTA'!$A$4:$X$101,11,FALSE)*B42/$B$2</f>
        <v>#N/A</v>
      </c>
      <c r="H42" s="67" t="e">
        <f>VLOOKUP(A42,'14. BD HUELLA INDIRECTA'!$A$4:$X$101,12,FALSE)*B42/$B$2</f>
        <v>#N/A</v>
      </c>
      <c r="I42" s="67" t="e">
        <f>VLOOKUP(A42,'14. BD HUELLA INDIRECTA'!$A$4:$X$101,13,FALSE)*B42/$B$2</f>
        <v>#N/A</v>
      </c>
      <c r="J42" s="67" t="e">
        <f>VLOOKUP(A42,'14. BD HUELLA INDIRECTA'!$A$4:$X$101,16,FALSE)*B42/$B$2</f>
        <v>#N/A</v>
      </c>
      <c r="K42" s="67" t="e">
        <f>VLOOKUP(A42,'14. BD HUELLA INDIRECTA'!$A$4:$X$101,19,FALSE)*B42/$B$2</f>
        <v>#N/A</v>
      </c>
      <c r="L42" s="67" t="e">
        <f>VLOOKUP(A42,'14. BD HUELLA INDIRECTA'!$A$4:$X$101,20,FALSE)*B42/$B$2</f>
        <v>#N/A</v>
      </c>
      <c r="M42" s="67" t="e">
        <f>VLOOKUP(A42,'14. BD HUELLA INDIRECTA'!$A$4:$X$101,21,FALSE)*B42/$B$2</f>
        <v>#N/A</v>
      </c>
      <c r="N42" s="67" t="e">
        <f>VLOOKUP(A42,'14. BD HUELLA INDIRECTA'!$A$4:$X$101,22,FALSE)*B42/$B$2</f>
        <v>#N/A</v>
      </c>
      <c r="O42" s="67" t="e">
        <f>VLOOKUP(A42,'14. BD HUELLA INDIRECTA'!$A$4:$X$101,23,FALSE)*B42/$B$2</f>
        <v>#N/A</v>
      </c>
    </row>
    <row r="43" spans="1:15">
      <c r="A43" s="48">
        <f>'14. BD HUELLA INDIRECTA'!A47</f>
        <v>0</v>
      </c>
      <c r="B43" s="67" t="e">
        <f>VLOOKUP(A43,'7. CADENA DE SUMINISTROS'!$A$4:$P$64,16,FALSE)</f>
        <v>#N/A</v>
      </c>
      <c r="C43" s="67" t="e">
        <f>VLOOKUP(A43,'7. CADENA DE SUMINISTROS'!$A$4:$P$64,3,FALSE)</f>
        <v>#N/A</v>
      </c>
      <c r="D43" s="67" t="e">
        <f>VLOOKUP(A43,'14. BD HUELLA INDIRECTA'!$A$4:$X$101,4,FALSE)*B43/$B$2</f>
        <v>#N/A</v>
      </c>
      <c r="E43" s="67" t="e">
        <f>VLOOKUP(A43,'14. BD HUELLA INDIRECTA'!$A$4:$X$101,5,FALSE)*B43/$B$2</f>
        <v>#N/A</v>
      </c>
      <c r="F43" s="67" t="e">
        <f>VLOOKUP(A43,'14. BD HUELLA INDIRECTA'!$A$4:$X$101,8,FALSE)*B43/$B$2</f>
        <v>#N/A</v>
      </c>
      <c r="G43" s="67" t="e">
        <f>VLOOKUP(A43,'14. BD HUELLA INDIRECTA'!$A$4:$X$101,11,FALSE)*B43/$B$2</f>
        <v>#N/A</v>
      </c>
      <c r="H43" s="67" t="e">
        <f>VLOOKUP(A43,'14. BD HUELLA INDIRECTA'!$A$4:$X$101,12,FALSE)*B43/$B$2</f>
        <v>#N/A</v>
      </c>
      <c r="I43" s="67" t="e">
        <f>VLOOKUP(A43,'14. BD HUELLA INDIRECTA'!$A$4:$X$101,13,FALSE)*B43/$B$2</f>
        <v>#N/A</v>
      </c>
      <c r="J43" s="67" t="e">
        <f>VLOOKUP(A43,'14. BD HUELLA INDIRECTA'!$A$4:$X$101,16,FALSE)*B43/$B$2</f>
        <v>#N/A</v>
      </c>
      <c r="K43" s="67" t="e">
        <f>VLOOKUP(A43,'14. BD HUELLA INDIRECTA'!$A$4:$X$101,19,FALSE)*B43/$B$2</f>
        <v>#N/A</v>
      </c>
      <c r="L43" s="67" t="e">
        <f>VLOOKUP(A43,'14. BD HUELLA INDIRECTA'!$A$4:$X$101,20,FALSE)*B43/$B$2</f>
        <v>#N/A</v>
      </c>
      <c r="M43" s="67" t="e">
        <f>VLOOKUP(A43,'14. BD HUELLA INDIRECTA'!$A$4:$X$101,21,FALSE)*B43/$B$2</f>
        <v>#N/A</v>
      </c>
      <c r="N43" s="67" t="e">
        <f>VLOOKUP(A43,'14. BD HUELLA INDIRECTA'!$A$4:$X$101,22,FALSE)*B43/$B$2</f>
        <v>#N/A</v>
      </c>
      <c r="O43" s="67" t="e">
        <f>VLOOKUP(A43,'14. BD HUELLA INDIRECTA'!$A$4:$X$101,23,FALSE)*B43/$B$2</f>
        <v>#N/A</v>
      </c>
    </row>
    <row r="44" spans="1:15">
      <c r="A44" s="48">
        <f>'14. BD HUELLA INDIRECTA'!A48</f>
        <v>0</v>
      </c>
      <c r="B44" s="67" t="e">
        <f>VLOOKUP(A44,'7. CADENA DE SUMINISTROS'!$A$4:$P$64,16,FALSE)</f>
        <v>#N/A</v>
      </c>
      <c r="C44" s="67" t="e">
        <f>VLOOKUP(A44,'7. CADENA DE SUMINISTROS'!$A$4:$P$64,3,FALSE)</f>
        <v>#N/A</v>
      </c>
      <c r="D44" s="67" t="e">
        <f>VLOOKUP(A44,'14. BD HUELLA INDIRECTA'!$A$4:$X$101,4,FALSE)*B44/$B$2</f>
        <v>#N/A</v>
      </c>
      <c r="E44" s="67" t="e">
        <f>VLOOKUP(A44,'14. BD HUELLA INDIRECTA'!$A$4:$X$101,5,FALSE)*B44/$B$2</f>
        <v>#N/A</v>
      </c>
      <c r="F44" s="67" t="e">
        <f>VLOOKUP(A44,'14. BD HUELLA INDIRECTA'!$A$4:$X$101,8,FALSE)*B44/$B$2</f>
        <v>#N/A</v>
      </c>
      <c r="G44" s="67" t="e">
        <f>VLOOKUP(A44,'14. BD HUELLA INDIRECTA'!$A$4:$X$101,11,FALSE)*B44/$B$2</f>
        <v>#N/A</v>
      </c>
      <c r="H44" s="67" t="e">
        <f>VLOOKUP(A44,'14. BD HUELLA INDIRECTA'!$A$4:$X$101,12,FALSE)*B44/$B$2</f>
        <v>#N/A</v>
      </c>
      <c r="I44" s="67" t="e">
        <f>VLOOKUP(A44,'14. BD HUELLA INDIRECTA'!$A$4:$X$101,13,FALSE)*B44/$B$2</f>
        <v>#N/A</v>
      </c>
      <c r="J44" s="67" t="e">
        <f>VLOOKUP(A44,'14. BD HUELLA INDIRECTA'!$A$4:$X$101,16,FALSE)*B44/$B$2</f>
        <v>#N/A</v>
      </c>
      <c r="K44" s="67" t="e">
        <f>VLOOKUP(A44,'14. BD HUELLA INDIRECTA'!$A$4:$X$101,19,FALSE)*B44/$B$2</f>
        <v>#N/A</v>
      </c>
      <c r="L44" s="67" t="e">
        <f>VLOOKUP(A44,'14. BD HUELLA INDIRECTA'!$A$4:$X$101,20,FALSE)*B44/$B$2</f>
        <v>#N/A</v>
      </c>
      <c r="M44" s="67" t="e">
        <f>VLOOKUP(A44,'14. BD HUELLA INDIRECTA'!$A$4:$X$101,21,FALSE)*B44/$B$2</f>
        <v>#N/A</v>
      </c>
      <c r="N44" s="67" t="e">
        <f>VLOOKUP(A44,'14. BD HUELLA INDIRECTA'!$A$4:$X$101,22,FALSE)*B44/$B$2</f>
        <v>#N/A</v>
      </c>
      <c r="O44" s="67" t="e">
        <f>VLOOKUP(A44,'14. BD HUELLA INDIRECTA'!$A$4:$X$101,23,FALSE)*B44/$B$2</f>
        <v>#N/A</v>
      </c>
    </row>
    <row r="45" spans="1:15">
      <c r="A45" s="48">
        <f>'14. BD HUELLA INDIRECTA'!A49</f>
        <v>0</v>
      </c>
      <c r="B45" s="67" t="e">
        <f>VLOOKUP(A45,'7. CADENA DE SUMINISTROS'!$A$4:$P$64,16,FALSE)</f>
        <v>#N/A</v>
      </c>
      <c r="C45" s="67" t="e">
        <f>VLOOKUP(A45,'7. CADENA DE SUMINISTROS'!$A$4:$P$64,3,FALSE)</f>
        <v>#N/A</v>
      </c>
      <c r="D45" s="67" t="e">
        <f>VLOOKUP(A45,'14. BD HUELLA INDIRECTA'!$A$4:$X$101,4,FALSE)*B45/$B$2</f>
        <v>#N/A</v>
      </c>
      <c r="E45" s="67" t="e">
        <f>VLOOKUP(A45,'14. BD HUELLA INDIRECTA'!$A$4:$X$101,5,FALSE)*B45/$B$2</f>
        <v>#N/A</v>
      </c>
      <c r="F45" s="67" t="e">
        <f>VLOOKUP(A45,'14. BD HUELLA INDIRECTA'!$A$4:$X$101,8,FALSE)*B45/$B$2</f>
        <v>#N/A</v>
      </c>
      <c r="G45" s="67" t="e">
        <f>VLOOKUP(A45,'14. BD HUELLA INDIRECTA'!$A$4:$X$101,11,FALSE)*B45/$B$2</f>
        <v>#N/A</v>
      </c>
      <c r="H45" s="67" t="e">
        <f>VLOOKUP(A45,'14. BD HUELLA INDIRECTA'!$A$4:$X$101,12,FALSE)*B45/$B$2</f>
        <v>#N/A</v>
      </c>
      <c r="I45" s="67" t="e">
        <f>VLOOKUP(A45,'14. BD HUELLA INDIRECTA'!$A$4:$X$101,13,FALSE)*B45/$B$2</f>
        <v>#N/A</v>
      </c>
      <c r="J45" s="67" t="e">
        <f>VLOOKUP(A45,'14. BD HUELLA INDIRECTA'!$A$4:$X$101,16,FALSE)*B45/$B$2</f>
        <v>#N/A</v>
      </c>
      <c r="K45" s="67" t="e">
        <f>VLOOKUP(A45,'14. BD HUELLA INDIRECTA'!$A$4:$X$101,19,FALSE)*B45/$B$2</f>
        <v>#N/A</v>
      </c>
      <c r="L45" s="67" t="e">
        <f>VLOOKUP(A45,'14. BD HUELLA INDIRECTA'!$A$4:$X$101,20,FALSE)*B45/$B$2</f>
        <v>#N/A</v>
      </c>
      <c r="M45" s="67" t="e">
        <f>VLOOKUP(A45,'14. BD HUELLA INDIRECTA'!$A$4:$X$101,21,FALSE)*B45/$B$2</f>
        <v>#N/A</v>
      </c>
      <c r="N45" s="67" t="e">
        <f>VLOOKUP(A45,'14. BD HUELLA INDIRECTA'!$A$4:$X$101,22,FALSE)*B45/$B$2</f>
        <v>#N/A</v>
      </c>
      <c r="O45" s="67" t="e">
        <f>VLOOKUP(A45,'14. BD HUELLA INDIRECTA'!$A$4:$X$101,23,FALSE)*B45/$B$2</f>
        <v>#N/A</v>
      </c>
    </row>
    <row r="46" spans="1:15">
      <c r="A46" s="48">
        <f>'14. BD HUELLA INDIRECTA'!A50</f>
        <v>0</v>
      </c>
      <c r="B46" s="67" t="e">
        <f>VLOOKUP(A46,'7. CADENA DE SUMINISTROS'!$A$4:$P$64,16,FALSE)</f>
        <v>#N/A</v>
      </c>
      <c r="C46" s="67" t="e">
        <f>VLOOKUP(A46,'7. CADENA DE SUMINISTROS'!$A$4:$P$64,3,FALSE)</f>
        <v>#N/A</v>
      </c>
      <c r="D46" s="67" t="e">
        <f>VLOOKUP(A46,'14. BD HUELLA INDIRECTA'!$A$4:$X$101,4,FALSE)*B46/$B$2</f>
        <v>#N/A</v>
      </c>
      <c r="E46" s="67" t="e">
        <f>VLOOKUP(A46,'14. BD HUELLA INDIRECTA'!$A$4:$X$101,5,FALSE)*B46/$B$2</f>
        <v>#N/A</v>
      </c>
      <c r="F46" s="67" t="e">
        <f>VLOOKUP(A46,'14. BD HUELLA INDIRECTA'!$A$4:$X$101,8,FALSE)*B46/$B$2</f>
        <v>#N/A</v>
      </c>
      <c r="G46" s="67" t="e">
        <f>VLOOKUP(A46,'14. BD HUELLA INDIRECTA'!$A$4:$X$101,11,FALSE)*B46/$B$2</f>
        <v>#N/A</v>
      </c>
      <c r="H46" s="67" t="e">
        <f>VLOOKUP(A46,'14. BD HUELLA INDIRECTA'!$A$4:$X$101,12,FALSE)*B46/$B$2</f>
        <v>#N/A</v>
      </c>
      <c r="I46" s="67" t="e">
        <f>VLOOKUP(A46,'14. BD HUELLA INDIRECTA'!$A$4:$X$101,13,FALSE)*B46/$B$2</f>
        <v>#N/A</v>
      </c>
      <c r="J46" s="67" t="e">
        <f>VLOOKUP(A46,'14. BD HUELLA INDIRECTA'!$A$4:$X$101,16,FALSE)*B46/$B$2</f>
        <v>#N/A</v>
      </c>
      <c r="K46" s="67" t="e">
        <f>VLOOKUP(A46,'14. BD HUELLA INDIRECTA'!$A$4:$X$101,19,FALSE)*B46/$B$2</f>
        <v>#N/A</v>
      </c>
      <c r="L46" s="67" t="e">
        <f>VLOOKUP(A46,'14. BD HUELLA INDIRECTA'!$A$4:$X$101,20,FALSE)*B46/$B$2</f>
        <v>#N/A</v>
      </c>
      <c r="M46" s="67" t="e">
        <f>VLOOKUP(A46,'14. BD HUELLA INDIRECTA'!$A$4:$X$101,21,FALSE)*B46/$B$2</f>
        <v>#N/A</v>
      </c>
      <c r="N46" s="67" t="e">
        <f>VLOOKUP(A46,'14. BD HUELLA INDIRECTA'!$A$4:$X$101,22,FALSE)*B46/$B$2</f>
        <v>#N/A</v>
      </c>
      <c r="O46" s="67" t="e">
        <f>VLOOKUP(A46,'14. BD HUELLA INDIRECTA'!$A$4:$X$101,23,FALSE)*B46/$B$2</f>
        <v>#N/A</v>
      </c>
    </row>
    <row r="47" spans="1:15">
      <c r="A47" s="48">
        <f>'14. BD HUELLA INDIRECTA'!A51</f>
        <v>0</v>
      </c>
      <c r="B47" s="67" t="e">
        <f>VLOOKUP(A47,'7. CADENA DE SUMINISTROS'!$A$4:$P$64,16,FALSE)</f>
        <v>#N/A</v>
      </c>
      <c r="C47" s="67" t="e">
        <f>VLOOKUP(A47,'7. CADENA DE SUMINISTROS'!$A$4:$P$64,3,FALSE)</f>
        <v>#N/A</v>
      </c>
      <c r="D47" s="67" t="e">
        <f>VLOOKUP(A47,'14. BD HUELLA INDIRECTA'!$A$4:$X$101,4,FALSE)*B47/$B$2</f>
        <v>#N/A</v>
      </c>
      <c r="E47" s="67" t="e">
        <f>VLOOKUP(A47,'14. BD HUELLA INDIRECTA'!$A$4:$X$101,5,FALSE)*B47/$B$2</f>
        <v>#N/A</v>
      </c>
      <c r="F47" s="67" t="e">
        <f>VLOOKUP(A47,'14. BD HUELLA INDIRECTA'!$A$4:$X$101,8,FALSE)*B47/$B$2</f>
        <v>#N/A</v>
      </c>
      <c r="G47" s="67" t="e">
        <f>VLOOKUP(A47,'14. BD HUELLA INDIRECTA'!$A$4:$X$101,11,FALSE)*B47/$B$2</f>
        <v>#N/A</v>
      </c>
      <c r="H47" s="67" t="e">
        <f>VLOOKUP(A47,'14. BD HUELLA INDIRECTA'!$A$4:$X$101,12,FALSE)*B47/$B$2</f>
        <v>#N/A</v>
      </c>
      <c r="I47" s="67" t="e">
        <f>VLOOKUP(A47,'14. BD HUELLA INDIRECTA'!$A$4:$X$101,13,FALSE)*B47/$B$2</f>
        <v>#N/A</v>
      </c>
      <c r="J47" s="67" t="e">
        <f>VLOOKUP(A47,'14. BD HUELLA INDIRECTA'!$A$4:$X$101,16,FALSE)*B47/$B$2</f>
        <v>#N/A</v>
      </c>
      <c r="K47" s="67" t="e">
        <f>VLOOKUP(A47,'14. BD HUELLA INDIRECTA'!$A$4:$X$101,19,FALSE)*B47/$B$2</f>
        <v>#N/A</v>
      </c>
      <c r="L47" s="67" t="e">
        <f>VLOOKUP(A47,'14. BD HUELLA INDIRECTA'!$A$4:$X$101,20,FALSE)*B47/$B$2</f>
        <v>#N/A</v>
      </c>
      <c r="M47" s="67" t="e">
        <f>VLOOKUP(A47,'14. BD HUELLA INDIRECTA'!$A$4:$X$101,21,FALSE)*B47/$B$2</f>
        <v>#N/A</v>
      </c>
      <c r="N47" s="67" t="e">
        <f>VLOOKUP(A47,'14. BD HUELLA INDIRECTA'!$A$4:$X$101,22,FALSE)*B47/$B$2</f>
        <v>#N/A</v>
      </c>
      <c r="O47" s="67" t="e">
        <f>VLOOKUP(A47,'14. BD HUELLA INDIRECTA'!$A$4:$X$101,23,FALSE)*B47/$B$2</f>
        <v>#N/A</v>
      </c>
    </row>
    <row r="48" spans="1:15">
      <c r="A48" s="48">
        <f>'14. BD HUELLA INDIRECTA'!A52</f>
        <v>0</v>
      </c>
      <c r="B48" s="67" t="e">
        <f>VLOOKUP(A48,'7. CADENA DE SUMINISTROS'!$A$4:$P$64,16,FALSE)</f>
        <v>#N/A</v>
      </c>
      <c r="C48" s="67" t="e">
        <f>VLOOKUP(A48,'7. CADENA DE SUMINISTROS'!$A$4:$P$64,3,FALSE)</f>
        <v>#N/A</v>
      </c>
      <c r="D48" s="67" t="e">
        <f>VLOOKUP(A48,'14. BD HUELLA INDIRECTA'!$A$4:$X$101,4,FALSE)*B48/$B$2</f>
        <v>#N/A</v>
      </c>
      <c r="E48" s="67" t="e">
        <f>VLOOKUP(A48,'14. BD HUELLA INDIRECTA'!$A$4:$X$101,5,FALSE)*B48/$B$2</f>
        <v>#N/A</v>
      </c>
      <c r="F48" s="67" t="e">
        <f>VLOOKUP(A48,'14. BD HUELLA INDIRECTA'!$A$4:$X$101,8,FALSE)*B48/$B$2</f>
        <v>#N/A</v>
      </c>
      <c r="G48" s="67" t="e">
        <f>VLOOKUP(A48,'14. BD HUELLA INDIRECTA'!$A$4:$X$101,11,FALSE)*B48/$B$2</f>
        <v>#N/A</v>
      </c>
      <c r="H48" s="67" t="e">
        <f>VLOOKUP(A48,'14. BD HUELLA INDIRECTA'!$A$4:$X$101,12,FALSE)*B48/$B$2</f>
        <v>#N/A</v>
      </c>
      <c r="I48" s="67" t="e">
        <f>VLOOKUP(A48,'14. BD HUELLA INDIRECTA'!$A$4:$X$101,13,FALSE)*B48/$B$2</f>
        <v>#N/A</v>
      </c>
      <c r="J48" s="67" t="e">
        <f>VLOOKUP(A48,'14. BD HUELLA INDIRECTA'!$A$4:$X$101,16,FALSE)*B48/$B$2</f>
        <v>#N/A</v>
      </c>
      <c r="K48" s="67" t="e">
        <f>VLOOKUP(A48,'14. BD HUELLA INDIRECTA'!$A$4:$X$101,19,FALSE)*B48/$B$2</f>
        <v>#N/A</v>
      </c>
      <c r="L48" s="67" t="e">
        <f>VLOOKUP(A48,'14. BD HUELLA INDIRECTA'!$A$4:$X$101,20,FALSE)*B48/$B$2</f>
        <v>#N/A</v>
      </c>
      <c r="M48" s="67" t="e">
        <f>VLOOKUP(A48,'14. BD HUELLA INDIRECTA'!$A$4:$X$101,21,FALSE)*B48/$B$2</f>
        <v>#N/A</v>
      </c>
      <c r="N48" s="67" t="e">
        <f>VLOOKUP(A48,'14. BD HUELLA INDIRECTA'!$A$4:$X$101,22,FALSE)*B48/$B$2</f>
        <v>#N/A</v>
      </c>
      <c r="O48" s="67" t="e">
        <f>VLOOKUP(A48,'14. BD HUELLA INDIRECTA'!$A$4:$X$101,23,FALSE)*B48/$B$2</f>
        <v>#N/A</v>
      </c>
    </row>
    <row r="49" spans="1:15">
      <c r="A49" s="48">
        <f>'14. BD HUELLA INDIRECTA'!A53</f>
        <v>0</v>
      </c>
      <c r="B49" s="67" t="e">
        <f>VLOOKUP(A49,'7. CADENA DE SUMINISTROS'!$A$4:$P$64,16,FALSE)</f>
        <v>#N/A</v>
      </c>
      <c r="C49" s="67" t="e">
        <f>VLOOKUP(A49,'7. CADENA DE SUMINISTROS'!$A$4:$P$64,3,FALSE)</f>
        <v>#N/A</v>
      </c>
      <c r="D49" s="67" t="e">
        <f>VLOOKUP(A49,'14. BD HUELLA INDIRECTA'!$A$4:$X$101,4,FALSE)*B49/$B$2</f>
        <v>#N/A</v>
      </c>
      <c r="E49" s="67" t="e">
        <f>VLOOKUP(A49,'14. BD HUELLA INDIRECTA'!$A$4:$X$101,5,FALSE)*B49/$B$2</f>
        <v>#N/A</v>
      </c>
      <c r="F49" s="67" t="e">
        <f>VLOOKUP(A49,'14. BD HUELLA INDIRECTA'!$A$4:$X$101,8,FALSE)*B49/$B$2</f>
        <v>#N/A</v>
      </c>
      <c r="G49" s="67" t="e">
        <f>VLOOKUP(A49,'14. BD HUELLA INDIRECTA'!$A$4:$X$101,11,FALSE)*B49/$B$2</f>
        <v>#N/A</v>
      </c>
      <c r="H49" s="67" t="e">
        <f>VLOOKUP(A49,'14. BD HUELLA INDIRECTA'!$A$4:$X$101,12,FALSE)*B49/$B$2</f>
        <v>#N/A</v>
      </c>
      <c r="I49" s="67" t="e">
        <f>VLOOKUP(A49,'14. BD HUELLA INDIRECTA'!$A$4:$X$101,13,FALSE)*B49/$B$2</f>
        <v>#N/A</v>
      </c>
      <c r="J49" s="67" t="e">
        <f>VLOOKUP(A49,'14. BD HUELLA INDIRECTA'!$A$4:$X$101,16,FALSE)*B49/$B$2</f>
        <v>#N/A</v>
      </c>
      <c r="K49" s="67" t="e">
        <f>VLOOKUP(A49,'14. BD HUELLA INDIRECTA'!$A$4:$X$101,19,FALSE)*B49/$B$2</f>
        <v>#N/A</v>
      </c>
      <c r="L49" s="67" t="e">
        <f>VLOOKUP(A49,'14. BD HUELLA INDIRECTA'!$A$4:$X$101,20,FALSE)*B49/$B$2</f>
        <v>#N/A</v>
      </c>
      <c r="M49" s="67" t="e">
        <f>VLOOKUP(A49,'14. BD HUELLA INDIRECTA'!$A$4:$X$101,21,FALSE)*B49/$B$2</f>
        <v>#N/A</v>
      </c>
      <c r="N49" s="67" t="e">
        <f>VLOOKUP(A49,'14. BD HUELLA INDIRECTA'!$A$4:$X$101,22,FALSE)*B49/$B$2</f>
        <v>#N/A</v>
      </c>
      <c r="O49" s="67" t="e">
        <f>VLOOKUP(A49,'14. BD HUELLA INDIRECTA'!$A$4:$X$101,23,FALSE)*B49/$B$2</f>
        <v>#N/A</v>
      </c>
    </row>
    <row r="50" spans="1:15">
      <c r="A50" s="48">
        <f>'14. BD HUELLA INDIRECTA'!A54</f>
        <v>0</v>
      </c>
      <c r="B50" s="67" t="e">
        <f>VLOOKUP(A50,'7. CADENA DE SUMINISTROS'!$A$4:$P$64,16,FALSE)</f>
        <v>#N/A</v>
      </c>
      <c r="C50" s="67" t="e">
        <f>VLOOKUP(A50,'7. CADENA DE SUMINISTROS'!$A$4:$P$64,3,FALSE)</f>
        <v>#N/A</v>
      </c>
      <c r="D50" s="67" t="e">
        <f>VLOOKUP(A50,'14. BD HUELLA INDIRECTA'!$A$4:$X$101,4,FALSE)*B50/$B$2</f>
        <v>#N/A</v>
      </c>
      <c r="E50" s="67" t="e">
        <f>VLOOKUP(A50,'14. BD HUELLA INDIRECTA'!$A$4:$X$101,5,FALSE)*B50/$B$2</f>
        <v>#N/A</v>
      </c>
      <c r="F50" s="67" t="e">
        <f>VLOOKUP(A50,'14. BD HUELLA INDIRECTA'!$A$4:$X$101,8,FALSE)*B50/$B$2</f>
        <v>#N/A</v>
      </c>
      <c r="G50" s="67" t="e">
        <f>VLOOKUP(A50,'14. BD HUELLA INDIRECTA'!$A$4:$X$101,11,FALSE)*B50/$B$2</f>
        <v>#N/A</v>
      </c>
      <c r="H50" s="67" t="e">
        <f>VLOOKUP(A50,'14. BD HUELLA INDIRECTA'!$A$4:$X$101,12,FALSE)*B50/$B$2</f>
        <v>#N/A</v>
      </c>
      <c r="I50" s="67" t="e">
        <f>VLOOKUP(A50,'14. BD HUELLA INDIRECTA'!$A$4:$X$101,13,FALSE)*B50/$B$2</f>
        <v>#N/A</v>
      </c>
      <c r="J50" s="67" t="e">
        <f>VLOOKUP(A50,'14. BD HUELLA INDIRECTA'!$A$4:$X$101,16,FALSE)*B50/$B$2</f>
        <v>#N/A</v>
      </c>
      <c r="K50" s="67" t="e">
        <f>VLOOKUP(A50,'14. BD HUELLA INDIRECTA'!$A$4:$X$101,19,FALSE)*B50/$B$2</f>
        <v>#N/A</v>
      </c>
      <c r="L50" s="67" t="e">
        <f>VLOOKUP(A50,'14. BD HUELLA INDIRECTA'!$A$4:$X$101,20,FALSE)*B50/$B$2</f>
        <v>#N/A</v>
      </c>
      <c r="M50" s="67" t="e">
        <f>VLOOKUP(A50,'14. BD HUELLA INDIRECTA'!$A$4:$X$101,21,FALSE)*B50/$B$2</f>
        <v>#N/A</v>
      </c>
      <c r="N50" s="67" t="e">
        <f>VLOOKUP(A50,'14. BD HUELLA INDIRECTA'!$A$4:$X$101,22,FALSE)*B50/$B$2</f>
        <v>#N/A</v>
      </c>
      <c r="O50" s="67" t="e">
        <f>VLOOKUP(A50,'14. BD HUELLA INDIRECTA'!$A$4:$X$101,23,FALSE)*B50/$B$2</f>
        <v>#N/A</v>
      </c>
    </row>
    <row r="51" spans="1:15">
      <c r="A51" s="48">
        <f>'14. BD HUELLA INDIRECTA'!A55</f>
        <v>0</v>
      </c>
      <c r="B51" s="67" t="e">
        <f>VLOOKUP(A51,'7. CADENA DE SUMINISTROS'!$A$4:$P$64,16,FALSE)</f>
        <v>#N/A</v>
      </c>
      <c r="C51" s="67" t="e">
        <f>VLOOKUP(A51,'7. CADENA DE SUMINISTROS'!$A$4:$P$64,3,FALSE)</f>
        <v>#N/A</v>
      </c>
      <c r="D51" s="67" t="e">
        <f>VLOOKUP(A51,'14. BD HUELLA INDIRECTA'!$A$4:$X$101,4,FALSE)*B51/$B$2</f>
        <v>#N/A</v>
      </c>
      <c r="E51" s="67" t="e">
        <f>VLOOKUP(A51,'14. BD HUELLA INDIRECTA'!$A$4:$X$101,5,FALSE)*B51/$B$2</f>
        <v>#N/A</v>
      </c>
      <c r="F51" s="67" t="e">
        <f>VLOOKUP(A51,'14. BD HUELLA INDIRECTA'!$A$4:$X$101,8,FALSE)*B51/$B$2</f>
        <v>#N/A</v>
      </c>
      <c r="G51" s="67" t="e">
        <f>VLOOKUP(A51,'14. BD HUELLA INDIRECTA'!$A$4:$X$101,11,FALSE)*B51/$B$2</f>
        <v>#N/A</v>
      </c>
      <c r="H51" s="67" t="e">
        <f>VLOOKUP(A51,'14. BD HUELLA INDIRECTA'!$A$4:$X$101,12,FALSE)*B51/$B$2</f>
        <v>#N/A</v>
      </c>
      <c r="I51" s="67" t="e">
        <f>VLOOKUP(A51,'14. BD HUELLA INDIRECTA'!$A$4:$X$101,13,FALSE)*B51/$B$2</f>
        <v>#N/A</v>
      </c>
      <c r="J51" s="67" t="e">
        <f>VLOOKUP(A51,'14. BD HUELLA INDIRECTA'!$A$4:$X$101,16,FALSE)*B51/$B$2</f>
        <v>#N/A</v>
      </c>
      <c r="K51" s="67" t="e">
        <f>VLOOKUP(A51,'14. BD HUELLA INDIRECTA'!$A$4:$X$101,19,FALSE)*B51/$B$2</f>
        <v>#N/A</v>
      </c>
      <c r="L51" s="67" t="e">
        <f>VLOOKUP(A51,'14. BD HUELLA INDIRECTA'!$A$4:$X$101,20,FALSE)*B51/$B$2</f>
        <v>#N/A</v>
      </c>
      <c r="M51" s="67" t="e">
        <f>VLOOKUP(A51,'14. BD HUELLA INDIRECTA'!$A$4:$X$101,21,FALSE)*B51/$B$2</f>
        <v>#N/A</v>
      </c>
      <c r="N51" s="67" t="e">
        <f>VLOOKUP(A51,'14. BD HUELLA INDIRECTA'!$A$4:$X$101,22,FALSE)*B51/$B$2</f>
        <v>#N/A</v>
      </c>
      <c r="O51" s="67" t="e">
        <f>VLOOKUP(A51,'14. BD HUELLA INDIRECTA'!$A$4:$X$101,23,FALSE)*B51/$B$2</f>
        <v>#N/A</v>
      </c>
    </row>
    <row r="52" spans="1:15">
      <c r="A52" s="148" t="s">
        <v>238</v>
      </c>
      <c r="B52" s="149"/>
      <c r="C52" s="149"/>
      <c r="D52" s="178"/>
      <c r="E52" s="178"/>
      <c r="F52" s="153"/>
      <c r="G52" s="153"/>
      <c r="H52" s="153"/>
      <c r="I52" s="153"/>
      <c r="J52" s="153"/>
      <c r="K52" s="153"/>
      <c r="L52" s="153"/>
      <c r="M52" s="153"/>
      <c r="N52" s="153"/>
      <c r="O52" s="154"/>
    </row>
    <row r="53" spans="1:15">
      <c r="A53" s="201" t="s">
        <v>257</v>
      </c>
      <c r="B53" s="202"/>
      <c r="C53" s="202"/>
      <c r="D53" s="202"/>
      <c r="E53" s="202"/>
      <c r="F53" s="202"/>
      <c r="G53" s="202"/>
      <c r="H53" s="202"/>
      <c r="I53" s="202"/>
      <c r="J53" s="202"/>
      <c r="K53" s="202"/>
      <c r="L53" s="202"/>
      <c r="M53" s="202"/>
      <c r="N53" s="202"/>
      <c r="O53" s="203"/>
    </row>
    <row r="54" spans="1:15">
      <c r="A54" s="48" t="str">
        <f>'14. BD HUELLA INDIRECTA'!A59</f>
        <v>EJEMPLO: ELECTRICIDAD RED - SISTEMA REFRIGERACIÓN</v>
      </c>
      <c r="B54" s="67">
        <f>VLOOKUP(A54,'8. ENERGÍA'!$A$4:$O$74,15,FALSE)</f>
        <v>0</v>
      </c>
      <c r="C54" s="67" t="str">
        <f>VLOOKUP(A54,'8. ENERGÍA'!$A$4:$O$74,2,FALSE)</f>
        <v>[kWh]</v>
      </c>
      <c r="D54" s="67">
        <f>VLOOKUP(A54,'14. BD HUELLA INDIRECTA'!$A$4:$X$101,4,FALSE)*B54/$B$2</f>
        <v>0</v>
      </c>
      <c r="E54" s="67">
        <f>VLOOKUP(A54,'14. BD HUELLA INDIRECTA'!$A$4:$X$101,5,FALSE)*B54/$B$2</f>
        <v>0</v>
      </c>
      <c r="F54" s="67">
        <f>VLOOKUP(A54,'14. BD HUELLA INDIRECTA'!$A$4:$X$101,8,FALSE)*B54/$B$2</f>
        <v>0</v>
      </c>
      <c r="G54" s="67">
        <f>VLOOKUP(A54,'14. BD HUELLA INDIRECTA'!$A$4:$X$101,11,FALSE)*B54/$B$2</f>
        <v>0</v>
      </c>
      <c r="H54" s="67">
        <f>VLOOKUP(A54,'14. BD HUELLA INDIRECTA'!$A$4:$X$101,12,FALSE)*B54/$B$2</f>
        <v>0</v>
      </c>
      <c r="I54" s="67">
        <f>VLOOKUP(A54,'14. BD HUELLA INDIRECTA'!$A$4:$X$101,13,FALSE)*B54/$B$2</f>
        <v>0</v>
      </c>
      <c r="J54" s="67">
        <f>VLOOKUP(A54,'14. BD HUELLA INDIRECTA'!$A$4:$X$101,16,FALSE)*B54/$B$2</f>
        <v>0</v>
      </c>
      <c r="K54" s="67">
        <f>VLOOKUP(A54,'14. BD HUELLA INDIRECTA'!$A$4:$X$101,19,FALSE)*B54/$B$2</f>
        <v>0</v>
      </c>
      <c r="L54" s="67">
        <f>VLOOKUP(A54,'14. BD HUELLA INDIRECTA'!$A$4:$X$101,20,FALSE)*B54/$B$2</f>
        <v>0</v>
      </c>
      <c r="M54" s="67">
        <f>VLOOKUP(A54,'14. BD HUELLA INDIRECTA'!$A$4:$X$101,21,FALSE)*B54/$B$2</f>
        <v>0</v>
      </c>
      <c r="N54" s="67">
        <f>VLOOKUP(A54,'14. BD HUELLA INDIRECTA'!$A$4:$X$101,22,FALSE)*B54/$B$2</f>
        <v>0</v>
      </c>
      <c r="O54" s="67">
        <f>VLOOKUP(A54,'14. BD HUELLA INDIRECTA'!$A$4:$X$101,23,FALSE)*B54/$B$2</f>
        <v>0</v>
      </c>
    </row>
    <row r="55" spans="1:15">
      <c r="A55" s="48">
        <f>'14. BD HUELLA INDIRECTA'!A60</f>
        <v>0</v>
      </c>
      <c r="B55" s="67" t="e">
        <f>VLOOKUP(A55,'8. ENERGÍA'!$A$4:$O$74,15,FALSE)</f>
        <v>#N/A</v>
      </c>
      <c r="C55" s="67" t="e">
        <f>VLOOKUP(A55,'8. ENERGÍA'!$A$4:$O$74,2,FALSE)</f>
        <v>#N/A</v>
      </c>
      <c r="D55" s="67" t="e">
        <f>VLOOKUP(A55,'14. BD HUELLA INDIRECTA'!$A$4:$X$101,4,FALSE)*B55/$B$2</f>
        <v>#N/A</v>
      </c>
      <c r="E55" s="67" t="e">
        <f>VLOOKUP(A55,'14. BD HUELLA INDIRECTA'!$A$4:$X$101,5,FALSE)*B55/$B$2</f>
        <v>#N/A</v>
      </c>
      <c r="F55" s="67" t="e">
        <f>VLOOKUP(A55,'14. BD HUELLA INDIRECTA'!$A$4:$X$101,8,FALSE)*B55/$B$2</f>
        <v>#N/A</v>
      </c>
      <c r="G55" s="67" t="e">
        <f>VLOOKUP(A55,'14. BD HUELLA INDIRECTA'!$A$4:$X$101,11,FALSE)*B55/$B$2</f>
        <v>#N/A</v>
      </c>
      <c r="H55" s="67" t="e">
        <f>VLOOKUP(A55,'14. BD HUELLA INDIRECTA'!$A$4:$X$101,12,FALSE)*B55/$B$2</f>
        <v>#N/A</v>
      </c>
      <c r="I55" s="67" t="e">
        <f>VLOOKUP(A55,'14. BD HUELLA INDIRECTA'!$A$4:$X$101,13,FALSE)*B55/$B$2</f>
        <v>#N/A</v>
      </c>
      <c r="J55" s="67" t="e">
        <f>VLOOKUP(A55,'14. BD HUELLA INDIRECTA'!$A$4:$X$101,16,FALSE)*B55/$B$2</f>
        <v>#N/A</v>
      </c>
      <c r="K55" s="67" t="e">
        <f>VLOOKUP(A55,'14. BD HUELLA INDIRECTA'!$A$4:$X$101,19,FALSE)*B55/$B$2</f>
        <v>#N/A</v>
      </c>
      <c r="L55" s="67" t="e">
        <f>VLOOKUP(A55,'14. BD HUELLA INDIRECTA'!$A$4:$X$101,20,FALSE)*B55/$B$2</f>
        <v>#N/A</v>
      </c>
      <c r="M55" s="67" t="e">
        <f>VLOOKUP(A55,'14. BD HUELLA INDIRECTA'!$A$4:$X$101,21,FALSE)*B55/$B$2</f>
        <v>#N/A</v>
      </c>
      <c r="N55" s="67" t="e">
        <f>VLOOKUP(A55,'14. BD HUELLA INDIRECTA'!$A$4:$X$101,22,FALSE)*B55/$B$2</f>
        <v>#N/A</v>
      </c>
      <c r="O55" s="67" t="e">
        <f>VLOOKUP(A55,'14. BD HUELLA INDIRECTA'!$A$4:$X$101,23,FALSE)*B55/$B$2</f>
        <v>#N/A</v>
      </c>
    </row>
    <row r="56" spans="1:15">
      <c r="A56" s="48">
        <f>'14. BD HUELLA INDIRECTA'!A61</f>
        <v>0</v>
      </c>
      <c r="B56" s="67" t="e">
        <f>VLOOKUP(A56,'8. ENERGÍA'!$A$4:$O$74,15,FALSE)</f>
        <v>#N/A</v>
      </c>
      <c r="C56" s="67" t="e">
        <f>VLOOKUP(A56,'8. ENERGÍA'!$A$4:$O$74,2,FALSE)</f>
        <v>#N/A</v>
      </c>
      <c r="D56" s="67" t="e">
        <f>VLOOKUP(A56,'14. BD HUELLA INDIRECTA'!$A$4:$X$101,4,FALSE)*B56/$B$2</f>
        <v>#N/A</v>
      </c>
      <c r="E56" s="67" t="e">
        <f>VLOOKUP(A56,'14. BD HUELLA INDIRECTA'!$A$4:$X$101,5,FALSE)*B56/$B$2</f>
        <v>#N/A</v>
      </c>
      <c r="F56" s="67" t="e">
        <f>VLOOKUP(A56,'14. BD HUELLA INDIRECTA'!$A$4:$X$101,8,FALSE)*B56/$B$2</f>
        <v>#N/A</v>
      </c>
      <c r="G56" s="67" t="e">
        <f>VLOOKUP(A56,'14. BD HUELLA INDIRECTA'!$A$4:$X$101,11,FALSE)*B56/$B$2</f>
        <v>#N/A</v>
      </c>
      <c r="H56" s="67" t="e">
        <f>VLOOKUP(A56,'14. BD HUELLA INDIRECTA'!$A$4:$X$101,12,FALSE)*B56/$B$2</f>
        <v>#N/A</v>
      </c>
      <c r="I56" s="67" t="e">
        <f>VLOOKUP(A56,'14. BD HUELLA INDIRECTA'!$A$4:$X$101,13,FALSE)*B56/$B$2</f>
        <v>#N/A</v>
      </c>
      <c r="J56" s="67" t="e">
        <f>VLOOKUP(A56,'14. BD HUELLA INDIRECTA'!$A$4:$X$101,16,FALSE)*B56/$B$2</f>
        <v>#N/A</v>
      </c>
      <c r="K56" s="67" t="e">
        <f>VLOOKUP(A56,'14. BD HUELLA INDIRECTA'!$A$4:$X$101,19,FALSE)*B56/$B$2</f>
        <v>#N/A</v>
      </c>
      <c r="L56" s="67" t="e">
        <f>VLOOKUP(A56,'14. BD HUELLA INDIRECTA'!$A$4:$X$101,20,FALSE)*B56/$B$2</f>
        <v>#N/A</v>
      </c>
      <c r="M56" s="67" t="e">
        <f>VLOOKUP(A56,'14. BD HUELLA INDIRECTA'!$A$4:$X$101,21,FALSE)*B56/$B$2</f>
        <v>#N/A</v>
      </c>
      <c r="N56" s="67" t="e">
        <f>VLOOKUP(A56,'14. BD HUELLA INDIRECTA'!$A$4:$X$101,22,FALSE)*B56/$B$2</f>
        <v>#N/A</v>
      </c>
      <c r="O56" s="67" t="e">
        <f>VLOOKUP(A56,'14. BD HUELLA INDIRECTA'!$A$4:$X$101,23,FALSE)*B56/$B$2</f>
        <v>#N/A</v>
      </c>
    </row>
    <row r="57" spans="1:15">
      <c r="A57" s="48">
        <f>'14. BD HUELLA INDIRECTA'!A62</f>
        <v>0</v>
      </c>
      <c r="B57" s="67" t="e">
        <f>VLOOKUP(A57,'8. ENERGÍA'!$A$4:$O$74,15,FALSE)</f>
        <v>#N/A</v>
      </c>
      <c r="C57" s="67" t="e">
        <f>VLOOKUP(A57,'8. ENERGÍA'!$A$4:$O$74,2,FALSE)</f>
        <v>#N/A</v>
      </c>
      <c r="D57" s="67" t="e">
        <f>VLOOKUP(A57,'14. BD HUELLA INDIRECTA'!$A$4:$X$101,4,FALSE)*B57/$B$2</f>
        <v>#N/A</v>
      </c>
      <c r="E57" s="67" t="e">
        <f>VLOOKUP(A57,'14. BD HUELLA INDIRECTA'!$A$4:$X$101,5,FALSE)*B57/$B$2</f>
        <v>#N/A</v>
      </c>
      <c r="F57" s="67" t="e">
        <f>VLOOKUP(A57,'14. BD HUELLA INDIRECTA'!$A$4:$X$101,8,FALSE)*B57/$B$2</f>
        <v>#N/A</v>
      </c>
      <c r="G57" s="67" t="e">
        <f>VLOOKUP(A57,'14. BD HUELLA INDIRECTA'!$A$4:$X$101,11,FALSE)*B57/$B$2</f>
        <v>#N/A</v>
      </c>
      <c r="H57" s="67" t="e">
        <f>VLOOKUP(A57,'14. BD HUELLA INDIRECTA'!$A$4:$X$101,12,FALSE)*B57/$B$2</f>
        <v>#N/A</v>
      </c>
      <c r="I57" s="67" t="e">
        <f>VLOOKUP(A57,'14. BD HUELLA INDIRECTA'!$A$4:$X$101,13,FALSE)*B57/$B$2</f>
        <v>#N/A</v>
      </c>
      <c r="J57" s="67" t="e">
        <f>VLOOKUP(A57,'14. BD HUELLA INDIRECTA'!$A$4:$X$101,16,FALSE)*B57/$B$2</f>
        <v>#N/A</v>
      </c>
      <c r="K57" s="67" t="e">
        <f>VLOOKUP(A57,'14. BD HUELLA INDIRECTA'!$A$4:$X$101,19,FALSE)*B57/$B$2</f>
        <v>#N/A</v>
      </c>
      <c r="L57" s="67" t="e">
        <f>VLOOKUP(A57,'14. BD HUELLA INDIRECTA'!$A$4:$X$101,20,FALSE)*B57/$B$2</f>
        <v>#N/A</v>
      </c>
      <c r="M57" s="67" t="e">
        <f>VLOOKUP(A57,'14. BD HUELLA INDIRECTA'!$A$4:$X$101,21,FALSE)*B57/$B$2</f>
        <v>#N/A</v>
      </c>
      <c r="N57" s="67" t="e">
        <f>VLOOKUP(A57,'14. BD HUELLA INDIRECTA'!$A$4:$X$101,22,FALSE)*B57/$B$2</f>
        <v>#N/A</v>
      </c>
      <c r="O57" s="67" t="e">
        <f>VLOOKUP(A57,'14. BD HUELLA INDIRECTA'!$A$4:$X$101,23,FALSE)*B57/$B$2</f>
        <v>#N/A</v>
      </c>
    </row>
    <row r="58" spans="1:15">
      <c r="A58" s="48">
        <f>'14. BD HUELLA INDIRECTA'!A63</f>
        <v>0</v>
      </c>
      <c r="B58" s="67" t="e">
        <f>VLOOKUP(A58,'8. ENERGÍA'!$A$4:$O$74,15,FALSE)</f>
        <v>#N/A</v>
      </c>
      <c r="C58" s="67" t="e">
        <f>VLOOKUP(A58,'8. ENERGÍA'!$A$4:$O$74,2,FALSE)</f>
        <v>#N/A</v>
      </c>
      <c r="D58" s="67" t="e">
        <f>VLOOKUP(A58,'14. BD HUELLA INDIRECTA'!$A$4:$X$101,4,FALSE)*B58/$B$2</f>
        <v>#N/A</v>
      </c>
      <c r="E58" s="67" t="e">
        <f>VLOOKUP(A58,'14. BD HUELLA INDIRECTA'!$A$4:$X$101,5,FALSE)*B58/$B$2</f>
        <v>#N/A</v>
      </c>
      <c r="F58" s="67" t="e">
        <f>VLOOKUP(A58,'14. BD HUELLA INDIRECTA'!$A$4:$X$101,8,FALSE)*B58/$B$2</f>
        <v>#N/A</v>
      </c>
      <c r="G58" s="67" t="e">
        <f>VLOOKUP(A58,'14. BD HUELLA INDIRECTA'!$A$4:$X$101,11,FALSE)*B58/$B$2</f>
        <v>#N/A</v>
      </c>
      <c r="H58" s="67" t="e">
        <f>VLOOKUP(A58,'14. BD HUELLA INDIRECTA'!$A$4:$X$101,12,FALSE)*B58/$B$2</f>
        <v>#N/A</v>
      </c>
      <c r="I58" s="67" t="e">
        <f>VLOOKUP(A58,'14. BD HUELLA INDIRECTA'!$A$4:$X$101,13,FALSE)*B58/$B$2</f>
        <v>#N/A</v>
      </c>
      <c r="J58" s="67" t="e">
        <f>VLOOKUP(A58,'14. BD HUELLA INDIRECTA'!$A$4:$X$101,16,FALSE)*B58/$B$2</f>
        <v>#N/A</v>
      </c>
      <c r="K58" s="67" t="e">
        <f>VLOOKUP(A58,'14. BD HUELLA INDIRECTA'!$A$4:$X$101,19,FALSE)*B58/$B$2</f>
        <v>#N/A</v>
      </c>
      <c r="L58" s="67" t="e">
        <f>VLOOKUP(A58,'14. BD HUELLA INDIRECTA'!$A$4:$X$101,20,FALSE)*B58/$B$2</f>
        <v>#N/A</v>
      </c>
      <c r="M58" s="67" t="e">
        <f>VLOOKUP(A58,'14. BD HUELLA INDIRECTA'!$A$4:$X$101,21,FALSE)*B58/$B$2</f>
        <v>#N/A</v>
      </c>
      <c r="N58" s="67" t="e">
        <f>VLOOKUP(A58,'14. BD HUELLA INDIRECTA'!$A$4:$X$101,22,FALSE)*B58/$B$2</f>
        <v>#N/A</v>
      </c>
      <c r="O58" s="67" t="e">
        <f>VLOOKUP(A58,'14. BD HUELLA INDIRECTA'!$A$4:$X$101,23,FALSE)*B58/$B$2</f>
        <v>#N/A</v>
      </c>
    </row>
    <row r="59" spans="1:15">
      <c r="A59" s="201" t="s">
        <v>239</v>
      </c>
      <c r="B59" s="202"/>
      <c r="C59" s="202"/>
      <c r="D59" s="202"/>
      <c r="E59" s="202"/>
      <c r="F59" s="202"/>
      <c r="G59" s="202"/>
      <c r="H59" s="202"/>
      <c r="I59" s="202"/>
      <c r="J59" s="202"/>
      <c r="K59" s="202"/>
      <c r="L59" s="202"/>
      <c r="M59" s="202"/>
      <c r="N59" s="202"/>
      <c r="O59" s="203"/>
    </row>
    <row r="60" spans="1:15">
      <c r="A60" s="48" t="str">
        <f>'14. BD HUELLA INDIRECTA'!A66</f>
        <v>EJEMPLO: DIESEL - GENERACIÓN ELÉCTRICA</v>
      </c>
      <c r="B60" s="67">
        <f>VLOOKUP(A60,'8. ENERGÍA'!$A$4:$O$74,15,FALSE)</f>
        <v>0</v>
      </c>
      <c r="C60" s="67" t="str">
        <f>VLOOKUP(A60,'8. ENERGÍA'!$A$4:$O$74,2,FALSE)</f>
        <v>[kg]</v>
      </c>
      <c r="D60" s="67">
        <f>VLOOKUP(A60,'14. BD HUELLA INDIRECTA'!$A$4:$X$101,4,FALSE)*B60/$B$2</f>
        <v>0</v>
      </c>
      <c r="E60" s="67">
        <f>VLOOKUP(A60,'14. BD HUELLA INDIRECTA'!$A$4:$X$101,5,FALSE)*B60/$B$2</f>
        <v>0</v>
      </c>
      <c r="F60" s="67">
        <f>VLOOKUP(A60,'14. BD HUELLA INDIRECTA'!$A$4:$X$101,8,FALSE)*B60/$B$2</f>
        <v>0</v>
      </c>
      <c r="G60" s="67">
        <f>VLOOKUP(A60,'14. BD HUELLA INDIRECTA'!$A$4:$X$101,11,FALSE)*B60/$B$2</f>
        <v>0</v>
      </c>
      <c r="H60" s="67">
        <f>VLOOKUP(A60,'14. BD HUELLA INDIRECTA'!$A$4:$X$101,12,FALSE)*B60/$B$2</f>
        <v>0</v>
      </c>
      <c r="I60" s="67">
        <f>VLOOKUP(A60,'14. BD HUELLA INDIRECTA'!$A$4:$X$101,13,FALSE)*B60/$B$2</f>
        <v>0</v>
      </c>
      <c r="J60" s="67">
        <f>VLOOKUP(A60,'14. BD HUELLA INDIRECTA'!$A$4:$X$101,16,FALSE)*B60/$B$2</f>
        <v>0</v>
      </c>
      <c r="K60" s="67">
        <f>VLOOKUP(A60,'14. BD HUELLA INDIRECTA'!$A$4:$X$101,19,FALSE)*B60/$B$2</f>
        <v>0</v>
      </c>
      <c r="L60" s="67">
        <f>VLOOKUP(A60,'14. BD HUELLA INDIRECTA'!$A$4:$X$101,20,FALSE)*B60/$B$2</f>
        <v>0</v>
      </c>
      <c r="M60" s="67">
        <f>VLOOKUP(A60,'14. BD HUELLA INDIRECTA'!$A$4:$X$101,21,FALSE)*B60/$B$2</f>
        <v>0</v>
      </c>
      <c r="N60" s="67">
        <f>VLOOKUP(A60,'14. BD HUELLA INDIRECTA'!$A$4:$X$101,22,FALSE)*B60/$B$2</f>
        <v>0</v>
      </c>
      <c r="O60" s="67">
        <f>VLOOKUP(A60,'14. BD HUELLA INDIRECTA'!$A$4:$X$101,23,FALSE)*B60/$B$2</f>
        <v>0</v>
      </c>
    </row>
    <row r="61" spans="1:15">
      <c r="A61" s="48" t="str">
        <f>'14. BD HUELLA INDIRECTA'!A67</f>
        <v xml:space="preserve">DIESEL - </v>
      </c>
      <c r="B61" s="67">
        <f>VLOOKUP(A61,'8. ENERGÍA'!$A$4:$O$74,15,FALSE)</f>
        <v>0</v>
      </c>
      <c r="C61" s="67" t="str">
        <f>VLOOKUP(A61,'8. ENERGÍA'!$A$4:$O$74,2,FALSE)</f>
        <v>[kg]</v>
      </c>
      <c r="D61" s="67">
        <f>VLOOKUP(A61,'14. BD HUELLA INDIRECTA'!$A$4:$X$101,4,FALSE)*B61/$B$2</f>
        <v>0</v>
      </c>
      <c r="E61" s="67">
        <f>VLOOKUP(A61,'14. BD HUELLA INDIRECTA'!$A$4:$X$101,5,FALSE)*B61/$B$2</f>
        <v>0</v>
      </c>
      <c r="F61" s="67">
        <f>VLOOKUP(A61,'14. BD HUELLA INDIRECTA'!$A$4:$X$101,8,FALSE)*B61/$B$2</f>
        <v>0</v>
      </c>
      <c r="G61" s="67">
        <f>VLOOKUP(A61,'14. BD HUELLA INDIRECTA'!$A$4:$X$101,11,FALSE)*B61/$B$2</f>
        <v>0</v>
      </c>
      <c r="H61" s="67">
        <f>VLOOKUP(A61,'14. BD HUELLA INDIRECTA'!$A$4:$X$101,12,FALSE)*B61/$B$2</f>
        <v>0</v>
      </c>
      <c r="I61" s="67">
        <f>VLOOKUP(A61,'14. BD HUELLA INDIRECTA'!$A$4:$X$101,13,FALSE)*B61/$B$2</f>
        <v>0</v>
      </c>
      <c r="J61" s="67">
        <f>VLOOKUP(A61,'14. BD HUELLA INDIRECTA'!$A$4:$X$101,16,FALSE)*B61/$B$2</f>
        <v>0</v>
      </c>
      <c r="K61" s="67">
        <f>VLOOKUP(A61,'14. BD HUELLA INDIRECTA'!$A$4:$X$101,19,FALSE)*B61/$B$2</f>
        <v>0</v>
      </c>
      <c r="L61" s="67">
        <f>VLOOKUP(A61,'14. BD HUELLA INDIRECTA'!$A$4:$X$101,20,FALSE)*B61/$B$2</f>
        <v>0</v>
      </c>
      <c r="M61" s="67">
        <f>VLOOKUP(A61,'14. BD HUELLA INDIRECTA'!$A$4:$X$101,21,FALSE)*B61/$B$2</f>
        <v>0</v>
      </c>
      <c r="N61" s="67">
        <f>VLOOKUP(A61,'14. BD HUELLA INDIRECTA'!$A$4:$X$101,22,FALSE)*B61/$B$2</f>
        <v>0</v>
      </c>
      <c r="O61" s="67">
        <f>VLOOKUP(A61,'14. BD HUELLA INDIRECTA'!$A$4:$X$101,23,FALSE)*B61/$B$2</f>
        <v>0</v>
      </c>
    </row>
    <row r="62" spans="1:15">
      <c r="A62" s="48" t="str">
        <f>'14. BD HUELLA INDIRECTA'!A68</f>
        <v xml:space="preserve">DIESEL - </v>
      </c>
      <c r="B62" s="67">
        <f>VLOOKUP(A62,'8. ENERGÍA'!$A$4:$O$74,15,FALSE)</f>
        <v>0</v>
      </c>
      <c r="C62" s="67" t="str">
        <f>VLOOKUP(A62,'8. ENERGÍA'!$A$4:$O$74,2,FALSE)</f>
        <v>[kg]</v>
      </c>
      <c r="D62" s="67">
        <f>VLOOKUP(A62,'14. BD HUELLA INDIRECTA'!$A$4:$X$101,4,FALSE)*B62/$B$2</f>
        <v>0</v>
      </c>
      <c r="E62" s="67">
        <f>VLOOKUP(A62,'14. BD HUELLA INDIRECTA'!$A$4:$X$101,5,FALSE)*B62/$B$2</f>
        <v>0</v>
      </c>
      <c r="F62" s="67">
        <f>VLOOKUP(A62,'14. BD HUELLA INDIRECTA'!$A$4:$X$101,8,FALSE)*B62/$B$2</f>
        <v>0</v>
      </c>
      <c r="G62" s="67">
        <f>VLOOKUP(A62,'14. BD HUELLA INDIRECTA'!$A$4:$X$101,11,FALSE)*B62/$B$2</f>
        <v>0</v>
      </c>
      <c r="H62" s="67">
        <f>VLOOKUP(A62,'14. BD HUELLA INDIRECTA'!$A$4:$X$101,12,FALSE)*B62/$B$2</f>
        <v>0</v>
      </c>
      <c r="I62" s="67">
        <f>VLOOKUP(A62,'14. BD HUELLA INDIRECTA'!$A$4:$X$101,13,FALSE)*B62/$B$2</f>
        <v>0</v>
      </c>
      <c r="J62" s="67">
        <f>VLOOKUP(A62,'14. BD HUELLA INDIRECTA'!$A$4:$X$101,16,FALSE)*B62/$B$2</f>
        <v>0</v>
      </c>
      <c r="K62" s="67">
        <f>VLOOKUP(A62,'14. BD HUELLA INDIRECTA'!$A$4:$X$101,19,FALSE)*B62/$B$2</f>
        <v>0</v>
      </c>
      <c r="L62" s="67">
        <f>VLOOKUP(A62,'14. BD HUELLA INDIRECTA'!$A$4:$X$101,20,FALSE)*B62/$B$2</f>
        <v>0</v>
      </c>
      <c r="M62" s="67">
        <f>VLOOKUP(A62,'14. BD HUELLA INDIRECTA'!$A$4:$X$101,21,FALSE)*B62/$B$2</f>
        <v>0</v>
      </c>
      <c r="N62" s="67">
        <f>VLOOKUP(A62,'14. BD HUELLA INDIRECTA'!$A$4:$X$101,22,FALSE)*B62/$B$2</f>
        <v>0</v>
      </c>
      <c r="O62" s="67">
        <f>VLOOKUP(A62,'14. BD HUELLA INDIRECTA'!$A$4:$X$101,23,FALSE)*B62/$B$2</f>
        <v>0</v>
      </c>
    </row>
    <row r="63" spans="1:15">
      <c r="A63" s="48" t="str">
        <f>'14. BD HUELLA INDIRECTA'!A69</f>
        <v xml:space="preserve">DIESEL - </v>
      </c>
      <c r="B63" s="67">
        <f>VLOOKUP(A63,'8. ENERGÍA'!$A$4:$O$74,15,FALSE)</f>
        <v>0</v>
      </c>
      <c r="C63" s="67" t="str">
        <f>VLOOKUP(A63,'8. ENERGÍA'!$A$4:$O$74,2,FALSE)</f>
        <v>[kg]</v>
      </c>
      <c r="D63" s="67">
        <f>VLOOKUP(A63,'14. BD HUELLA INDIRECTA'!$A$4:$X$101,4,FALSE)*B63/$B$2</f>
        <v>0</v>
      </c>
      <c r="E63" s="67">
        <f>VLOOKUP(A63,'14. BD HUELLA INDIRECTA'!$A$4:$X$101,5,FALSE)*B63/$B$2</f>
        <v>0</v>
      </c>
      <c r="F63" s="67">
        <f>VLOOKUP(A63,'14. BD HUELLA INDIRECTA'!$A$4:$X$101,8,FALSE)*B63/$B$2</f>
        <v>0</v>
      </c>
      <c r="G63" s="67">
        <f>VLOOKUP(A63,'14. BD HUELLA INDIRECTA'!$A$4:$X$101,11,FALSE)*B63/$B$2</f>
        <v>0</v>
      </c>
      <c r="H63" s="67">
        <f>VLOOKUP(A63,'14. BD HUELLA INDIRECTA'!$A$4:$X$101,12,FALSE)*B63/$B$2</f>
        <v>0</v>
      </c>
      <c r="I63" s="67">
        <f>VLOOKUP(A63,'14. BD HUELLA INDIRECTA'!$A$4:$X$101,13,FALSE)*B63/$B$2</f>
        <v>0</v>
      </c>
      <c r="J63" s="67">
        <f>VLOOKUP(A63,'14. BD HUELLA INDIRECTA'!$A$4:$X$101,16,FALSE)*B63/$B$2</f>
        <v>0</v>
      </c>
      <c r="K63" s="67">
        <f>VLOOKUP(A63,'14. BD HUELLA INDIRECTA'!$A$4:$X$101,19,FALSE)*B63/$B$2</f>
        <v>0</v>
      </c>
      <c r="L63" s="67">
        <f>VLOOKUP(A63,'14. BD HUELLA INDIRECTA'!$A$4:$X$101,20,FALSE)*B63/$B$2</f>
        <v>0</v>
      </c>
      <c r="M63" s="67">
        <f>VLOOKUP(A63,'14. BD HUELLA INDIRECTA'!$A$4:$X$101,21,FALSE)*B63/$B$2</f>
        <v>0</v>
      </c>
      <c r="N63" s="67">
        <f>VLOOKUP(A63,'14. BD HUELLA INDIRECTA'!$A$4:$X$101,22,FALSE)*B63/$B$2</f>
        <v>0</v>
      </c>
      <c r="O63" s="67">
        <f>VLOOKUP(A63,'14. BD HUELLA INDIRECTA'!$A$4:$X$101,23,FALSE)*B63/$B$2</f>
        <v>0</v>
      </c>
    </row>
    <row r="64" spans="1:15">
      <c r="A64" s="48" t="str">
        <f>'14. BD HUELLA INDIRECTA'!A70</f>
        <v xml:space="preserve">DIESEL - </v>
      </c>
      <c r="B64" s="67">
        <f>VLOOKUP(A64,'8. ENERGÍA'!$A$4:$O$74,15,FALSE)</f>
        <v>0</v>
      </c>
      <c r="C64" s="67" t="str">
        <f>VLOOKUP(A64,'8. ENERGÍA'!$A$4:$O$74,2,FALSE)</f>
        <v>[kg]</v>
      </c>
      <c r="D64" s="67">
        <f>VLOOKUP(A64,'14. BD HUELLA INDIRECTA'!$A$4:$X$101,4,FALSE)*B64/$B$2</f>
        <v>0</v>
      </c>
      <c r="E64" s="67">
        <f>VLOOKUP(A64,'14. BD HUELLA INDIRECTA'!$A$4:$X$101,5,FALSE)*B64/$B$2</f>
        <v>0</v>
      </c>
      <c r="F64" s="67">
        <f>VLOOKUP(A64,'14. BD HUELLA INDIRECTA'!$A$4:$X$101,8,FALSE)*B64/$B$2</f>
        <v>0</v>
      </c>
      <c r="G64" s="67">
        <f>VLOOKUP(A64,'14. BD HUELLA INDIRECTA'!$A$4:$X$101,11,FALSE)*B64/$B$2</f>
        <v>0</v>
      </c>
      <c r="H64" s="67">
        <f>VLOOKUP(A64,'14. BD HUELLA INDIRECTA'!$A$4:$X$101,12,FALSE)*B64/$B$2</f>
        <v>0</v>
      </c>
      <c r="I64" s="67">
        <f>VLOOKUP(A64,'14. BD HUELLA INDIRECTA'!$A$4:$X$101,13,FALSE)*B64/$B$2</f>
        <v>0</v>
      </c>
      <c r="J64" s="67">
        <f>VLOOKUP(A64,'14. BD HUELLA INDIRECTA'!$A$4:$X$101,16,FALSE)*B64/$B$2</f>
        <v>0</v>
      </c>
      <c r="K64" s="67">
        <f>VLOOKUP(A64,'14. BD HUELLA INDIRECTA'!$A$4:$X$101,19,FALSE)*B64/$B$2</f>
        <v>0</v>
      </c>
      <c r="L64" s="67">
        <f>VLOOKUP(A64,'14. BD HUELLA INDIRECTA'!$A$4:$X$101,20,FALSE)*B64/$B$2</f>
        <v>0</v>
      </c>
      <c r="M64" s="67">
        <f>VLOOKUP(A64,'14. BD HUELLA INDIRECTA'!$A$4:$X$101,21,FALSE)*B64/$B$2</f>
        <v>0</v>
      </c>
      <c r="N64" s="67">
        <f>VLOOKUP(A64,'14. BD HUELLA INDIRECTA'!$A$4:$X$101,22,FALSE)*B64/$B$2</f>
        <v>0</v>
      </c>
      <c r="O64" s="67">
        <f>VLOOKUP(A64,'14. BD HUELLA INDIRECTA'!$A$4:$X$101,23,FALSE)*B64/$B$2</f>
        <v>0</v>
      </c>
    </row>
    <row r="65" spans="1:15">
      <c r="A65" s="48" t="str">
        <f>'14. BD HUELLA INDIRECTA'!A72</f>
        <v xml:space="preserve">GASOLINA - </v>
      </c>
      <c r="B65" s="67">
        <f>VLOOKUP(A65,'8. ENERGÍA'!$A$4:$O$74,15,FALSE)</f>
        <v>0</v>
      </c>
      <c r="C65" s="67" t="str">
        <f>VLOOKUP(A65,'8. ENERGÍA'!$A$4:$O$74,2,FALSE)</f>
        <v>[kg]</v>
      </c>
      <c r="D65" s="67">
        <f>VLOOKUP(A65,'14. BD HUELLA INDIRECTA'!$A$4:$X$101,4,FALSE)*B65/$B$2</f>
        <v>0</v>
      </c>
      <c r="E65" s="67">
        <f>VLOOKUP(A65,'14. BD HUELLA INDIRECTA'!$A$4:$X$101,5,FALSE)*B65/$B$2</f>
        <v>0</v>
      </c>
      <c r="F65" s="67">
        <f>VLOOKUP(A65,'14. BD HUELLA INDIRECTA'!$A$4:$X$101,8,FALSE)*B65/$B$2</f>
        <v>0</v>
      </c>
      <c r="G65" s="67">
        <f>VLOOKUP(A65,'14. BD HUELLA INDIRECTA'!$A$4:$X$101,11,FALSE)*B65/$B$2</f>
        <v>0</v>
      </c>
      <c r="H65" s="67">
        <f>VLOOKUP(A65,'14. BD HUELLA INDIRECTA'!$A$4:$X$101,12,FALSE)*B65/$B$2</f>
        <v>0</v>
      </c>
      <c r="I65" s="67">
        <f>VLOOKUP(A65,'14. BD HUELLA INDIRECTA'!$A$4:$X$101,13,FALSE)*B65/$B$2</f>
        <v>0</v>
      </c>
      <c r="J65" s="67">
        <f>VLOOKUP(A65,'14. BD HUELLA INDIRECTA'!$A$4:$X$101,16,FALSE)*B65/$B$2</f>
        <v>0</v>
      </c>
      <c r="K65" s="67">
        <f>VLOOKUP(A65,'14. BD HUELLA INDIRECTA'!$A$4:$X$101,19,FALSE)*B65/$B$2</f>
        <v>0</v>
      </c>
      <c r="L65" s="67">
        <f>VLOOKUP(A65,'14. BD HUELLA INDIRECTA'!$A$4:$X$101,20,FALSE)*B65/$B$2</f>
        <v>0</v>
      </c>
      <c r="M65" s="67">
        <f>VLOOKUP(A65,'14. BD HUELLA INDIRECTA'!$A$4:$X$101,21,FALSE)*B65/$B$2</f>
        <v>0</v>
      </c>
      <c r="N65" s="67">
        <f>VLOOKUP(A65,'14. BD HUELLA INDIRECTA'!$A$4:$X$101,22,FALSE)*B65/$B$2</f>
        <v>0</v>
      </c>
      <c r="O65" s="67">
        <f>VLOOKUP(A65,'14. BD HUELLA INDIRECTA'!$A$4:$X$101,23,FALSE)*B65/$B$2</f>
        <v>0</v>
      </c>
    </row>
    <row r="66" spans="1:15">
      <c r="A66" s="48" t="str">
        <f>'14. BD HUELLA INDIRECTA'!A73</f>
        <v xml:space="preserve">GASOLINA - </v>
      </c>
      <c r="B66" s="67">
        <f>VLOOKUP(A66,'8. ENERGÍA'!$A$4:$O$74,15,FALSE)</f>
        <v>0</v>
      </c>
      <c r="C66" s="67" t="str">
        <f>VLOOKUP(A66,'8. ENERGÍA'!$A$4:$O$74,2,FALSE)</f>
        <v>[kg]</v>
      </c>
      <c r="D66" s="67">
        <f>VLOOKUP(A66,'14. BD HUELLA INDIRECTA'!$A$4:$X$101,4,FALSE)*B66/$B$2</f>
        <v>0</v>
      </c>
      <c r="E66" s="67">
        <f>VLOOKUP(A66,'14. BD HUELLA INDIRECTA'!$A$4:$X$101,5,FALSE)*B66/$B$2</f>
        <v>0</v>
      </c>
      <c r="F66" s="67">
        <f>VLOOKUP(A66,'14. BD HUELLA INDIRECTA'!$A$4:$X$101,8,FALSE)*B66/$B$2</f>
        <v>0</v>
      </c>
      <c r="G66" s="67">
        <f>VLOOKUP(A66,'14. BD HUELLA INDIRECTA'!$A$4:$X$101,11,FALSE)*B66/$B$2</f>
        <v>0</v>
      </c>
      <c r="H66" s="67">
        <f>VLOOKUP(A66,'14. BD HUELLA INDIRECTA'!$A$4:$X$101,12,FALSE)*B66/$B$2</f>
        <v>0</v>
      </c>
      <c r="I66" s="67">
        <f>VLOOKUP(A66,'14. BD HUELLA INDIRECTA'!$A$4:$X$101,13,FALSE)*B66/$B$2</f>
        <v>0</v>
      </c>
      <c r="J66" s="67">
        <f>VLOOKUP(A66,'14. BD HUELLA INDIRECTA'!$A$4:$X$101,16,FALSE)*B66/$B$2</f>
        <v>0</v>
      </c>
      <c r="K66" s="67">
        <f>VLOOKUP(A66,'14. BD HUELLA INDIRECTA'!$A$4:$X$101,19,FALSE)*B66/$B$2</f>
        <v>0</v>
      </c>
      <c r="L66" s="67">
        <f>VLOOKUP(A66,'14. BD HUELLA INDIRECTA'!$A$4:$X$101,20,FALSE)*B66/$B$2</f>
        <v>0</v>
      </c>
      <c r="M66" s="67">
        <f>VLOOKUP(A66,'14. BD HUELLA INDIRECTA'!$A$4:$X$101,21,FALSE)*B66/$B$2</f>
        <v>0</v>
      </c>
      <c r="N66" s="67">
        <f>VLOOKUP(A66,'14. BD HUELLA INDIRECTA'!$A$4:$X$101,22,FALSE)*B66/$B$2</f>
        <v>0</v>
      </c>
      <c r="O66" s="67">
        <f>VLOOKUP(A66,'14. BD HUELLA INDIRECTA'!$A$4:$X$101,23,FALSE)*B66/$B$2</f>
        <v>0</v>
      </c>
    </row>
    <row r="67" spans="1:15">
      <c r="A67" s="48" t="str">
        <f>'14. BD HUELLA INDIRECTA'!A74</f>
        <v xml:space="preserve">GASOLINA - </v>
      </c>
      <c r="B67" s="67">
        <f>VLOOKUP(A67,'8. ENERGÍA'!$A$4:$O$74,15,FALSE)</f>
        <v>0</v>
      </c>
      <c r="C67" s="67" t="str">
        <f>VLOOKUP(A67,'8. ENERGÍA'!$A$4:$O$74,2,FALSE)</f>
        <v>[kg]</v>
      </c>
      <c r="D67" s="67">
        <f>VLOOKUP(A67,'14. BD HUELLA INDIRECTA'!$A$4:$X$101,4,FALSE)*B67/$B$2</f>
        <v>0</v>
      </c>
      <c r="E67" s="67">
        <f>VLOOKUP(A67,'14. BD HUELLA INDIRECTA'!$A$4:$X$101,5,FALSE)*B67/$B$2</f>
        <v>0</v>
      </c>
      <c r="F67" s="67">
        <f>VLOOKUP(A67,'14. BD HUELLA INDIRECTA'!$A$4:$X$101,8,FALSE)*B67/$B$2</f>
        <v>0</v>
      </c>
      <c r="G67" s="67">
        <f>VLOOKUP(A67,'14. BD HUELLA INDIRECTA'!$A$4:$X$101,11,FALSE)*B67/$B$2</f>
        <v>0</v>
      </c>
      <c r="H67" s="67">
        <f>VLOOKUP(A67,'14. BD HUELLA INDIRECTA'!$A$4:$X$101,12,FALSE)*B67/$B$2</f>
        <v>0</v>
      </c>
      <c r="I67" s="67">
        <f>VLOOKUP(A67,'14. BD HUELLA INDIRECTA'!$A$4:$X$101,13,FALSE)*B67/$B$2</f>
        <v>0</v>
      </c>
      <c r="J67" s="67">
        <f>VLOOKUP(A67,'14. BD HUELLA INDIRECTA'!$A$4:$X$101,16,FALSE)*B67/$B$2</f>
        <v>0</v>
      </c>
      <c r="K67" s="67">
        <f>VLOOKUP(A67,'14. BD HUELLA INDIRECTA'!$A$4:$X$101,19,FALSE)*B67/$B$2</f>
        <v>0</v>
      </c>
      <c r="L67" s="67">
        <f>VLOOKUP(A67,'14. BD HUELLA INDIRECTA'!$A$4:$X$101,20,FALSE)*B67/$B$2</f>
        <v>0</v>
      </c>
      <c r="M67" s="67">
        <f>VLOOKUP(A67,'14. BD HUELLA INDIRECTA'!$A$4:$X$101,21,FALSE)*B67/$B$2</f>
        <v>0</v>
      </c>
      <c r="N67" s="67">
        <f>VLOOKUP(A67,'14. BD HUELLA INDIRECTA'!$A$4:$X$101,22,FALSE)*B67/$B$2</f>
        <v>0</v>
      </c>
      <c r="O67" s="67">
        <f>VLOOKUP(A67,'14. BD HUELLA INDIRECTA'!$A$4:$X$101,23,FALSE)*B67/$B$2</f>
        <v>0</v>
      </c>
    </row>
    <row r="68" spans="1:15">
      <c r="A68" s="48" t="str">
        <f>'14. BD HUELLA INDIRECTA'!A75</f>
        <v xml:space="preserve">GASOLINA - </v>
      </c>
      <c r="B68" s="67">
        <f>VLOOKUP(A68,'8. ENERGÍA'!$A$4:$O$74,15,FALSE)</f>
        <v>0</v>
      </c>
      <c r="C68" s="67" t="str">
        <f>VLOOKUP(A68,'8. ENERGÍA'!$A$4:$O$74,2,FALSE)</f>
        <v>[kg]</v>
      </c>
      <c r="D68" s="67">
        <f>VLOOKUP(A68,'14. BD HUELLA INDIRECTA'!$A$4:$X$101,4,FALSE)*B68/$B$2</f>
        <v>0</v>
      </c>
      <c r="E68" s="67">
        <f>VLOOKUP(A68,'14. BD HUELLA INDIRECTA'!$A$4:$X$101,5,FALSE)*B68/$B$2</f>
        <v>0</v>
      </c>
      <c r="F68" s="67">
        <f>VLOOKUP(A68,'14. BD HUELLA INDIRECTA'!$A$4:$X$101,8,FALSE)*B68/$B$2</f>
        <v>0</v>
      </c>
      <c r="G68" s="67">
        <f>VLOOKUP(A68,'14. BD HUELLA INDIRECTA'!$A$4:$X$101,11,FALSE)*B68/$B$2</f>
        <v>0</v>
      </c>
      <c r="H68" s="67">
        <f>VLOOKUP(A68,'14. BD HUELLA INDIRECTA'!$A$4:$X$101,12,FALSE)*B68/$B$2</f>
        <v>0</v>
      </c>
      <c r="I68" s="67">
        <f>VLOOKUP(A68,'14. BD HUELLA INDIRECTA'!$A$4:$X$101,13,FALSE)*B68/$B$2</f>
        <v>0</v>
      </c>
      <c r="J68" s="67">
        <f>VLOOKUP(A68,'14. BD HUELLA INDIRECTA'!$A$4:$X$101,16,FALSE)*B68/$B$2</f>
        <v>0</v>
      </c>
      <c r="K68" s="67">
        <f>VLOOKUP(A68,'14. BD HUELLA INDIRECTA'!$A$4:$X$101,19,FALSE)*B68/$B$2</f>
        <v>0</v>
      </c>
      <c r="L68" s="67">
        <f>VLOOKUP(A68,'14. BD HUELLA INDIRECTA'!$A$4:$X$101,20,FALSE)*B68/$B$2</f>
        <v>0</v>
      </c>
      <c r="M68" s="67">
        <f>VLOOKUP(A68,'14. BD HUELLA INDIRECTA'!$A$4:$X$101,21,FALSE)*B68/$B$2</f>
        <v>0</v>
      </c>
      <c r="N68" s="67">
        <f>VLOOKUP(A68,'14. BD HUELLA INDIRECTA'!$A$4:$X$101,22,FALSE)*B68/$B$2</f>
        <v>0</v>
      </c>
      <c r="O68" s="67">
        <f>VLOOKUP(A68,'14. BD HUELLA INDIRECTA'!$A$4:$X$101,23,FALSE)*B68/$B$2</f>
        <v>0</v>
      </c>
    </row>
    <row r="69" spans="1:15">
      <c r="A69" s="48" t="str">
        <f>'14. BD HUELLA INDIRECTA'!A76</f>
        <v xml:space="preserve">GASOLINA - </v>
      </c>
      <c r="B69" s="67">
        <f>VLOOKUP(A69,'8. ENERGÍA'!$A$4:$O$74,15,FALSE)</f>
        <v>0</v>
      </c>
      <c r="C69" s="67" t="str">
        <f>VLOOKUP(A69,'8. ENERGÍA'!$A$4:$O$74,2,FALSE)</f>
        <v>[kg]</v>
      </c>
      <c r="D69" s="67">
        <f>VLOOKUP(A69,'14. BD HUELLA INDIRECTA'!$A$4:$X$101,4,FALSE)*B69/$B$2</f>
        <v>0</v>
      </c>
      <c r="E69" s="67">
        <f>VLOOKUP(A69,'14. BD HUELLA INDIRECTA'!$A$4:$X$101,5,FALSE)*B69/$B$2</f>
        <v>0</v>
      </c>
      <c r="F69" s="67">
        <f>VLOOKUP(A69,'14. BD HUELLA INDIRECTA'!$A$4:$X$101,8,FALSE)*B69/$B$2</f>
        <v>0</v>
      </c>
      <c r="G69" s="67">
        <f>VLOOKUP(A69,'14. BD HUELLA INDIRECTA'!$A$4:$X$101,11,FALSE)*B69/$B$2</f>
        <v>0</v>
      </c>
      <c r="H69" s="67">
        <f>VLOOKUP(A69,'14. BD HUELLA INDIRECTA'!$A$4:$X$101,12,FALSE)*B69/$B$2</f>
        <v>0</v>
      </c>
      <c r="I69" s="67">
        <f>VLOOKUP(A69,'14. BD HUELLA INDIRECTA'!$A$4:$X$101,13,FALSE)*B69/$B$2</f>
        <v>0</v>
      </c>
      <c r="J69" s="67">
        <f>VLOOKUP(A69,'14. BD HUELLA INDIRECTA'!$A$4:$X$101,16,FALSE)*B69/$B$2</f>
        <v>0</v>
      </c>
      <c r="K69" s="67">
        <f>VLOOKUP(A69,'14. BD HUELLA INDIRECTA'!$A$4:$X$101,19,FALSE)*B69/$B$2</f>
        <v>0</v>
      </c>
      <c r="L69" s="67">
        <f>VLOOKUP(A69,'14. BD HUELLA INDIRECTA'!$A$4:$X$101,20,FALSE)*B69/$B$2</f>
        <v>0</v>
      </c>
      <c r="M69" s="67">
        <f>VLOOKUP(A69,'14. BD HUELLA INDIRECTA'!$A$4:$X$101,21,FALSE)*B69/$B$2</f>
        <v>0</v>
      </c>
      <c r="N69" s="67">
        <f>VLOOKUP(A69,'14. BD HUELLA INDIRECTA'!$A$4:$X$101,22,FALSE)*B69/$B$2</f>
        <v>0</v>
      </c>
      <c r="O69" s="67">
        <f>VLOOKUP(A69,'14. BD HUELLA INDIRECTA'!$A$4:$X$101,23,FALSE)*B69/$B$2</f>
        <v>0</v>
      </c>
    </row>
    <row r="70" spans="1:15">
      <c r="A70" s="48" t="str">
        <f>'14. BD HUELLA INDIRECTA'!A78</f>
        <v xml:space="preserve">GAS NATURAL - </v>
      </c>
      <c r="B70" s="67">
        <f>VLOOKUP(A70,'8. ENERGÍA'!$A$4:$O$74,15,FALSE)</f>
        <v>0</v>
      </c>
      <c r="C70" s="67" t="str">
        <f>VLOOKUP(A70,'8. ENERGÍA'!$A$4:$O$74,2,FALSE)</f>
        <v>[kg]</v>
      </c>
      <c r="D70" s="67">
        <f>VLOOKUP(A70,'14. BD HUELLA INDIRECTA'!$A$4:$X$101,4,FALSE)*B70/$B$2</f>
        <v>0</v>
      </c>
      <c r="E70" s="67">
        <f>VLOOKUP(A70,'14. BD HUELLA INDIRECTA'!$A$4:$X$101,5,FALSE)*B70/$B$2</f>
        <v>0</v>
      </c>
      <c r="F70" s="67">
        <f>VLOOKUP(A70,'14. BD HUELLA INDIRECTA'!$A$4:$X$101,8,FALSE)*B70/$B$2</f>
        <v>0</v>
      </c>
      <c r="G70" s="67">
        <f>VLOOKUP(A70,'14. BD HUELLA INDIRECTA'!$A$4:$X$101,11,FALSE)*B70/$B$2</f>
        <v>0</v>
      </c>
      <c r="H70" s="67">
        <f>VLOOKUP(A70,'14. BD HUELLA INDIRECTA'!$A$4:$X$101,12,FALSE)*B70/$B$2</f>
        <v>0</v>
      </c>
      <c r="I70" s="67">
        <f>VLOOKUP(A70,'14. BD HUELLA INDIRECTA'!$A$4:$X$101,13,FALSE)*B70/$B$2</f>
        <v>0</v>
      </c>
      <c r="J70" s="67">
        <f>VLOOKUP(A70,'14. BD HUELLA INDIRECTA'!$A$4:$X$101,16,FALSE)*B70/$B$2</f>
        <v>0</v>
      </c>
      <c r="K70" s="67">
        <f>VLOOKUP(A70,'14. BD HUELLA INDIRECTA'!$A$4:$X$101,19,FALSE)*B70/$B$2</f>
        <v>0</v>
      </c>
      <c r="L70" s="67">
        <f>VLOOKUP(A70,'14. BD HUELLA INDIRECTA'!$A$4:$X$101,20,FALSE)*B70/$B$2</f>
        <v>0</v>
      </c>
      <c r="M70" s="67">
        <f>VLOOKUP(A70,'14. BD HUELLA INDIRECTA'!$A$4:$X$101,21,FALSE)*B70/$B$2</f>
        <v>0</v>
      </c>
      <c r="N70" s="67">
        <f>VLOOKUP(A70,'14. BD HUELLA INDIRECTA'!$A$4:$X$101,22,FALSE)*B70/$B$2</f>
        <v>0</v>
      </c>
      <c r="O70" s="67">
        <f>VLOOKUP(A70,'14. BD HUELLA INDIRECTA'!$A$4:$X$101,23,FALSE)*B70/$B$2</f>
        <v>0</v>
      </c>
    </row>
    <row r="71" spans="1:15">
      <c r="A71" s="48" t="str">
        <f>'14. BD HUELLA INDIRECTA'!A79</f>
        <v xml:space="preserve">GAS NATURAL - </v>
      </c>
      <c r="B71" s="67">
        <f>VLOOKUP(A71,'8. ENERGÍA'!$A$4:$O$74,15,FALSE)</f>
        <v>0</v>
      </c>
      <c r="C71" s="67" t="str">
        <f>VLOOKUP(A71,'8. ENERGÍA'!$A$4:$O$74,2,FALSE)</f>
        <v>[kg]</v>
      </c>
      <c r="D71" s="67">
        <f>VLOOKUP(A71,'14. BD HUELLA INDIRECTA'!$A$4:$X$101,4,FALSE)*B71/$B$2</f>
        <v>0</v>
      </c>
      <c r="E71" s="67">
        <f>VLOOKUP(A71,'14. BD HUELLA INDIRECTA'!$A$4:$X$101,5,FALSE)*B71/$B$2</f>
        <v>0</v>
      </c>
      <c r="F71" s="67">
        <f>VLOOKUP(A71,'14. BD HUELLA INDIRECTA'!$A$4:$X$101,8,FALSE)*B71/$B$2</f>
        <v>0</v>
      </c>
      <c r="G71" s="67">
        <f>VLOOKUP(A71,'14. BD HUELLA INDIRECTA'!$A$4:$X$101,11,FALSE)*B71/$B$2</f>
        <v>0</v>
      </c>
      <c r="H71" s="67">
        <f>VLOOKUP(A71,'14. BD HUELLA INDIRECTA'!$A$4:$X$101,12,FALSE)*B71/$B$2</f>
        <v>0</v>
      </c>
      <c r="I71" s="67">
        <f>VLOOKUP(A71,'14. BD HUELLA INDIRECTA'!$A$4:$X$101,13,FALSE)*B71/$B$2</f>
        <v>0</v>
      </c>
      <c r="J71" s="67">
        <f>VLOOKUP(A71,'14. BD HUELLA INDIRECTA'!$A$4:$X$101,16,FALSE)*B71/$B$2</f>
        <v>0</v>
      </c>
      <c r="K71" s="67">
        <f>VLOOKUP(A71,'14. BD HUELLA INDIRECTA'!$A$4:$X$101,19,FALSE)*B71/$B$2</f>
        <v>0</v>
      </c>
      <c r="L71" s="67">
        <f>VLOOKUP(A71,'14. BD HUELLA INDIRECTA'!$A$4:$X$101,20,FALSE)*B71/$B$2</f>
        <v>0</v>
      </c>
      <c r="M71" s="67">
        <f>VLOOKUP(A71,'14. BD HUELLA INDIRECTA'!$A$4:$X$101,21,FALSE)*B71/$B$2</f>
        <v>0</v>
      </c>
      <c r="N71" s="67">
        <f>VLOOKUP(A71,'14. BD HUELLA INDIRECTA'!$A$4:$X$101,22,FALSE)*B71/$B$2</f>
        <v>0</v>
      </c>
      <c r="O71" s="67">
        <f>VLOOKUP(A71,'14. BD HUELLA INDIRECTA'!$A$4:$X$101,23,FALSE)*B71/$B$2</f>
        <v>0</v>
      </c>
    </row>
    <row r="72" spans="1:15">
      <c r="A72" s="48" t="str">
        <f>'14. BD HUELLA INDIRECTA'!A80</f>
        <v xml:space="preserve">GAS NATURAL - </v>
      </c>
      <c r="B72" s="67">
        <f>VLOOKUP(A72,'8. ENERGÍA'!$A$4:$O$74,15,FALSE)</f>
        <v>0</v>
      </c>
      <c r="C72" s="67" t="str">
        <f>VLOOKUP(A72,'8. ENERGÍA'!$A$4:$O$74,2,FALSE)</f>
        <v>[kg]</v>
      </c>
      <c r="D72" s="67">
        <f>VLOOKUP(A72,'14. BD HUELLA INDIRECTA'!$A$4:$X$101,4,FALSE)*B72/$B$2</f>
        <v>0</v>
      </c>
      <c r="E72" s="67">
        <f>VLOOKUP(A72,'14. BD HUELLA INDIRECTA'!$A$4:$X$101,5,FALSE)*B72/$B$2</f>
        <v>0</v>
      </c>
      <c r="F72" s="67">
        <f>VLOOKUP(A72,'14. BD HUELLA INDIRECTA'!$A$4:$X$101,8,FALSE)*B72/$B$2</f>
        <v>0</v>
      </c>
      <c r="G72" s="67">
        <f>VLOOKUP(A72,'14. BD HUELLA INDIRECTA'!$A$4:$X$101,11,FALSE)*B72/$B$2</f>
        <v>0</v>
      </c>
      <c r="H72" s="67">
        <f>VLOOKUP(A72,'14. BD HUELLA INDIRECTA'!$A$4:$X$101,12,FALSE)*B72/$B$2</f>
        <v>0</v>
      </c>
      <c r="I72" s="67">
        <f>VLOOKUP(A72,'14. BD HUELLA INDIRECTA'!$A$4:$X$101,13,FALSE)*B72/$B$2</f>
        <v>0</v>
      </c>
      <c r="J72" s="67">
        <f>VLOOKUP(A72,'14. BD HUELLA INDIRECTA'!$A$4:$X$101,16,FALSE)*B72/$B$2</f>
        <v>0</v>
      </c>
      <c r="K72" s="67">
        <f>VLOOKUP(A72,'14. BD HUELLA INDIRECTA'!$A$4:$X$101,19,FALSE)*B72/$B$2</f>
        <v>0</v>
      </c>
      <c r="L72" s="67">
        <f>VLOOKUP(A72,'14. BD HUELLA INDIRECTA'!$A$4:$X$101,20,FALSE)*B72/$B$2</f>
        <v>0</v>
      </c>
      <c r="M72" s="67">
        <f>VLOOKUP(A72,'14. BD HUELLA INDIRECTA'!$A$4:$X$101,21,FALSE)*B72/$B$2</f>
        <v>0</v>
      </c>
      <c r="N72" s="67">
        <f>VLOOKUP(A72,'14. BD HUELLA INDIRECTA'!$A$4:$X$101,22,FALSE)*B72/$B$2</f>
        <v>0</v>
      </c>
      <c r="O72" s="67">
        <f>VLOOKUP(A72,'14. BD HUELLA INDIRECTA'!$A$4:$X$101,23,FALSE)*B72/$B$2</f>
        <v>0</v>
      </c>
    </row>
    <row r="73" spans="1:15">
      <c r="A73" s="48" t="str">
        <f>'14. BD HUELLA INDIRECTA'!A81</f>
        <v xml:space="preserve">GAS NATURAL - </v>
      </c>
      <c r="B73" s="67">
        <f>VLOOKUP(A73,'8. ENERGÍA'!$A$4:$O$74,15,FALSE)</f>
        <v>0</v>
      </c>
      <c r="C73" s="67" t="str">
        <f>VLOOKUP(A73,'8. ENERGÍA'!$A$4:$O$74,2,FALSE)</f>
        <v>[kg]</v>
      </c>
      <c r="D73" s="67">
        <f>VLOOKUP(A73,'14. BD HUELLA INDIRECTA'!$A$4:$X$101,4,FALSE)*B73/$B$2</f>
        <v>0</v>
      </c>
      <c r="E73" s="67">
        <f>VLOOKUP(A73,'14. BD HUELLA INDIRECTA'!$A$4:$X$101,5,FALSE)*B73/$B$2</f>
        <v>0</v>
      </c>
      <c r="F73" s="67">
        <f>VLOOKUP(A73,'14. BD HUELLA INDIRECTA'!$A$4:$X$101,8,FALSE)*B73/$B$2</f>
        <v>0</v>
      </c>
      <c r="G73" s="67">
        <f>VLOOKUP(A73,'14. BD HUELLA INDIRECTA'!$A$4:$X$101,11,FALSE)*B73/$B$2</f>
        <v>0</v>
      </c>
      <c r="H73" s="67">
        <f>VLOOKUP(A73,'14. BD HUELLA INDIRECTA'!$A$4:$X$101,12,FALSE)*B73/$B$2</f>
        <v>0</v>
      </c>
      <c r="I73" s="67">
        <f>VLOOKUP(A73,'14. BD HUELLA INDIRECTA'!$A$4:$X$101,13,FALSE)*B73/$B$2</f>
        <v>0</v>
      </c>
      <c r="J73" s="67">
        <f>VLOOKUP(A73,'14. BD HUELLA INDIRECTA'!$A$4:$X$101,16,FALSE)*B73/$B$2</f>
        <v>0</v>
      </c>
      <c r="K73" s="67">
        <f>VLOOKUP(A73,'14. BD HUELLA INDIRECTA'!$A$4:$X$101,19,FALSE)*B73/$B$2</f>
        <v>0</v>
      </c>
      <c r="L73" s="67">
        <f>VLOOKUP(A73,'14. BD HUELLA INDIRECTA'!$A$4:$X$101,20,FALSE)*B73/$B$2</f>
        <v>0</v>
      </c>
      <c r="M73" s="67">
        <f>VLOOKUP(A73,'14. BD HUELLA INDIRECTA'!$A$4:$X$101,21,FALSE)*B73/$B$2</f>
        <v>0</v>
      </c>
      <c r="N73" s="67">
        <f>VLOOKUP(A73,'14. BD HUELLA INDIRECTA'!$A$4:$X$101,22,FALSE)*B73/$B$2</f>
        <v>0</v>
      </c>
      <c r="O73" s="67">
        <f>VLOOKUP(A73,'14. BD HUELLA INDIRECTA'!$A$4:$X$101,23,FALSE)*B73/$B$2</f>
        <v>0</v>
      </c>
    </row>
    <row r="74" spans="1:15">
      <c r="A74" s="48" t="str">
        <f>'14. BD HUELLA INDIRECTA'!A82</f>
        <v xml:space="preserve">GAS NATURAL - </v>
      </c>
      <c r="B74" s="67">
        <f>VLOOKUP(A74,'8. ENERGÍA'!$A$4:$O$74,15,FALSE)</f>
        <v>0</v>
      </c>
      <c r="C74" s="67" t="str">
        <f>VLOOKUP(A74,'8. ENERGÍA'!$A$4:$O$74,2,FALSE)</f>
        <v>[kg]</v>
      </c>
      <c r="D74" s="67">
        <f>VLOOKUP(A74,'14. BD HUELLA INDIRECTA'!$A$4:$X$101,4,FALSE)*B74/$B$2</f>
        <v>0</v>
      </c>
      <c r="E74" s="67">
        <f>VLOOKUP(A74,'14. BD HUELLA INDIRECTA'!$A$4:$X$101,5,FALSE)*B74/$B$2</f>
        <v>0</v>
      </c>
      <c r="F74" s="67">
        <f>VLOOKUP(A74,'14. BD HUELLA INDIRECTA'!$A$4:$X$101,8,FALSE)*B74/$B$2</f>
        <v>0</v>
      </c>
      <c r="G74" s="67">
        <f>VLOOKUP(A74,'14. BD HUELLA INDIRECTA'!$A$4:$X$101,11,FALSE)*B74/$B$2</f>
        <v>0</v>
      </c>
      <c r="H74" s="67">
        <f>VLOOKUP(A74,'14. BD HUELLA INDIRECTA'!$A$4:$X$101,12,FALSE)*B74/$B$2</f>
        <v>0</v>
      </c>
      <c r="I74" s="67">
        <f>VLOOKUP(A74,'14. BD HUELLA INDIRECTA'!$A$4:$X$101,13,FALSE)*B74/$B$2</f>
        <v>0</v>
      </c>
      <c r="J74" s="67">
        <f>VLOOKUP(A74,'14. BD HUELLA INDIRECTA'!$A$4:$X$101,16,FALSE)*B74/$B$2</f>
        <v>0</v>
      </c>
      <c r="K74" s="67">
        <f>VLOOKUP(A74,'14. BD HUELLA INDIRECTA'!$A$4:$X$101,19,FALSE)*B74/$B$2</f>
        <v>0</v>
      </c>
      <c r="L74" s="67">
        <f>VLOOKUP(A74,'14. BD HUELLA INDIRECTA'!$A$4:$X$101,20,FALSE)*B74/$B$2</f>
        <v>0</v>
      </c>
      <c r="M74" s="67">
        <f>VLOOKUP(A74,'14. BD HUELLA INDIRECTA'!$A$4:$X$101,21,FALSE)*B74/$B$2</f>
        <v>0</v>
      </c>
      <c r="N74" s="67">
        <f>VLOOKUP(A74,'14. BD HUELLA INDIRECTA'!$A$4:$X$101,22,FALSE)*B74/$B$2</f>
        <v>0</v>
      </c>
      <c r="O74" s="67">
        <f>VLOOKUP(A74,'14. BD HUELLA INDIRECTA'!$A$4:$X$101,23,FALSE)*B74/$B$2</f>
        <v>0</v>
      </c>
    </row>
    <row r="75" spans="1:15">
      <c r="A75" s="48" t="str">
        <f>'14. BD HUELLA INDIRECTA'!A84</f>
        <v xml:space="preserve">GLP - </v>
      </c>
      <c r="B75" s="67">
        <f>VLOOKUP(A75,'8. ENERGÍA'!$A$4:$O$74,15,FALSE)</f>
        <v>0</v>
      </c>
      <c r="C75" s="67" t="str">
        <f>VLOOKUP(A75,'8. ENERGÍA'!$A$4:$O$74,2,FALSE)</f>
        <v>[kg]</v>
      </c>
      <c r="D75" s="67">
        <f>VLOOKUP(A75,'14. BD HUELLA INDIRECTA'!$A$4:$X$101,4,FALSE)*B75/$B$2</f>
        <v>0</v>
      </c>
      <c r="E75" s="67">
        <f>VLOOKUP(A75,'14. BD HUELLA INDIRECTA'!$A$4:$X$101,5,FALSE)*B75/$B$2</f>
        <v>0</v>
      </c>
      <c r="F75" s="67">
        <f>VLOOKUP(A75,'14. BD HUELLA INDIRECTA'!$A$4:$X$101,8,FALSE)*B75/$B$2</f>
        <v>0</v>
      </c>
      <c r="G75" s="67">
        <f>VLOOKUP(A75,'14. BD HUELLA INDIRECTA'!$A$4:$X$101,11,FALSE)*B75/$B$2</f>
        <v>0</v>
      </c>
      <c r="H75" s="67">
        <f>VLOOKUP(A75,'14. BD HUELLA INDIRECTA'!$A$4:$X$101,12,FALSE)*B75/$B$2</f>
        <v>0</v>
      </c>
      <c r="I75" s="67">
        <f>VLOOKUP(A75,'14. BD HUELLA INDIRECTA'!$A$4:$X$101,13,FALSE)*B75/$B$2</f>
        <v>0</v>
      </c>
      <c r="J75" s="67">
        <f>VLOOKUP(A75,'14. BD HUELLA INDIRECTA'!$A$4:$X$101,16,FALSE)*B75/$B$2</f>
        <v>0</v>
      </c>
      <c r="K75" s="67">
        <f>VLOOKUP(A75,'14. BD HUELLA INDIRECTA'!$A$4:$X$101,19,FALSE)*B75/$B$2</f>
        <v>0</v>
      </c>
      <c r="L75" s="67">
        <f>VLOOKUP(A75,'14. BD HUELLA INDIRECTA'!$A$4:$X$101,20,FALSE)*B75/$B$2</f>
        <v>0</v>
      </c>
      <c r="M75" s="67">
        <f>VLOOKUP(A75,'14. BD HUELLA INDIRECTA'!$A$4:$X$101,21,FALSE)*B75/$B$2</f>
        <v>0</v>
      </c>
      <c r="N75" s="67">
        <f>VLOOKUP(A75,'14. BD HUELLA INDIRECTA'!$A$4:$X$101,22,FALSE)*B75/$B$2</f>
        <v>0</v>
      </c>
      <c r="O75" s="67">
        <f>VLOOKUP(A75,'14. BD HUELLA INDIRECTA'!$A$4:$X$101,23,FALSE)*B75/$B$2</f>
        <v>0</v>
      </c>
    </row>
    <row r="76" spans="1:15">
      <c r="A76" s="48" t="str">
        <f>'14. BD HUELLA INDIRECTA'!A85</f>
        <v xml:space="preserve">GLP - </v>
      </c>
      <c r="B76" s="67">
        <f>VLOOKUP(A76,'8. ENERGÍA'!$A$4:$O$74,15,FALSE)</f>
        <v>0</v>
      </c>
      <c r="C76" s="67" t="str">
        <f>VLOOKUP(A76,'8. ENERGÍA'!$A$4:$O$74,2,FALSE)</f>
        <v>[kg]</v>
      </c>
      <c r="D76" s="67">
        <f>VLOOKUP(A76,'14. BD HUELLA INDIRECTA'!$A$4:$X$101,4,FALSE)*B76/$B$2</f>
        <v>0</v>
      </c>
      <c r="E76" s="67">
        <f>VLOOKUP(A76,'14. BD HUELLA INDIRECTA'!$A$4:$X$101,5,FALSE)*B76/$B$2</f>
        <v>0</v>
      </c>
      <c r="F76" s="67">
        <f>VLOOKUP(A76,'14. BD HUELLA INDIRECTA'!$A$4:$X$101,8,FALSE)*B76/$B$2</f>
        <v>0</v>
      </c>
      <c r="G76" s="67">
        <f>VLOOKUP(A76,'14. BD HUELLA INDIRECTA'!$A$4:$X$101,11,FALSE)*B76/$B$2</f>
        <v>0</v>
      </c>
      <c r="H76" s="67">
        <f>VLOOKUP(A76,'14. BD HUELLA INDIRECTA'!$A$4:$X$101,12,FALSE)*B76/$B$2</f>
        <v>0</v>
      </c>
      <c r="I76" s="67">
        <f>VLOOKUP(A76,'14. BD HUELLA INDIRECTA'!$A$4:$X$101,13,FALSE)*B76/$B$2</f>
        <v>0</v>
      </c>
      <c r="J76" s="67">
        <f>VLOOKUP(A76,'14. BD HUELLA INDIRECTA'!$A$4:$X$101,16,FALSE)*B76/$B$2</f>
        <v>0</v>
      </c>
      <c r="K76" s="67">
        <f>VLOOKUP(A76,'14. BD HUELLA INDIRECTA'!$A$4:$X$101,19,FALSE)*B76/$B$2</f>
        <v>0</v>
      </c>
      <c r="L76" s="67">
        <f>VLOOKUP(A76,'14. BD HUELLA INDIRECTA'!$A$4:$X$101,20,FALSE)*B76/$B$2</f>
        <v>0</v>
      </c>
      <c r="M76" s="67">
        <f>VLOOKUP(A76,'14. BD HUELLA INDIRECTA'!$A$4:$X$101,21,FALSE)*B76/$B$2</f>
        <v>0</v>
      </c>
      <c r="N76" s="67">
        <f>VLOOKUP(A76,'14. BD HUELLA INDIRECTA'!$A$4:$X$101,22,FALSE)*B76/$B$2</f>
        <v>0</v>
      </c>
      <c r="O76" s="67">
        <f>VLOOKUP(A76,'14. BD HUELLA INDIRECTA'!$A$4:$X$101,23,FALSE)*B76/$B$2</f>
        <v>0</v>
      </c>
    </row>
    <row r="77" spans="1:15">
      <c r="A77" s="48" t="str">
        <f>'14. BD HUELLA INDIRECTA'!A86</f>
        <v xml:space="preserve">GLP - </v>
      </c>
      <c r="B77" s="67">
        <f>VLOOKUP(A77,'8. ENERGÍA'!$A$4:$O$74,15,FALSE)</f>
        <v>0</v>
      </c>
      <c r="C77" s="67" t="str">
        <f>VLOOKUP(A77,'8. ENERGÍA'!$A$4:$O$74,2,FALSE)</f>
        <v>[kg]</v>
      </c>
      <c r="D77" s="67">
        <f>VLOOKUP(A77,'14. BD HUELLA INDIRECTA'!$A$4:$X$101,4,FALSE)*B77/$B$2</f>
        <v>0</v>
      </c>
      <c r="E77" s="67">
        <f>VLOOKUP(A77,'14. BD HUELLA INDIRECTA'!$A$4:$X$101,5,FALSE)*B77/$B$2</f>
        <v>0</v>
      </c>
      <c r="F77" s="67">
        <f>VLOOKUP(A77,'14. BD HUELLA INDIRECTA'!$A$4:$X$101,8,FALSE)*B77/$B$2</f>
        <v>0</v>
      </c>
      <c r="G77" s="67">
        <f>VLOOKUP(A77,'14. BD HUELLA INDIRECTA'!$A$4:$X$101,11,FALSE)*B77/$B$2</f>
        <v>0</v>
      </c>
      <c r="H77" s="67">
        <f>VLOOKUP(A77,'14. BD HUELLA INDIRECTA'!$A$4:$X$101,12,FALSE)*B77/$B$2</f>
        <v>0</v>
      </c>
      <c r="I77" s="67">
        <f>VLOOKUP(A77,'14. BD HUELLA INDIRECTA'!$A$4:$X$101,13,FALSE)*B77/$B$2</f>
        <v>0</v>
      </c>
      <c r="J77" s="67">
        <f>VLOOKUP(A77,'14. BD HUELLA INDIRECTA'!$A$4:$X$101,16,FALSE)*B77/$B$2</f>
        <v>0</v>
      </c>
      <c r="K77" s="67">
        <f>VLOOKUP(A77,'14. BD HUELLA INDIRECTA'!$A$4:$X$101,19,FALSE)*B77/$B$2</f>
        <v>0</v>
      </c>
      <c r="L77" s="67">
        <f>VLOOKUP(A77,'14. BD HUELLA INDIRECTA'!$A$4:$X$101,20,FALSE)*B77/$B$2</f>
        <v>0</v>
      </c>
      <c r="M77" s="67">
        <f>VLOOKUP(A77,'14. BD HUELLA INDIRECTA'!$A$4:$X$101,21,FALSE)*B77/$B$2</f>
        <v>0</v>
      </c>
      <c r="N77" s="67">
        <f>VLOOKUP(A77,'14. BD HUELLA INDIRECTA'!$A$4:$X$101,22,FALSE)*B77/$B$2</f>
        <v>0</v>
      </c>
      <c r="O77" s="67">
        <f>VLOOKUP(A77,'14. BD HUELLA INDIRECTA'!$A$4:$X$101,23,FALSE)*B77/$B$2</f>
        <v>0</v>
      </c>
    </row>
    <row r="78" spans="1:15">
      <c r="A78" s="48" t="str">
        <f>'14. BD HUELLA INDIRECTA'!A87</f>
        <v xml:space="preserve">GLP - </v>
      </c>
      <c r="B78" s="67">
        <f>VLOOKUP(A78,'8. ENERGÍA'!$A$4:$O$74,15,FALSE)</f>
        <v>0</v>
      </c>
      <c r="C78" s="67" t="str">
        <f>VLOOKUP(A78,'8. ENERGÍA'!$A$4:$O$74,2,FALSE)</f>
        <v>[kg]</v>
      </c>
      <c r="D78" s="67">
        <f>VLOOKUP(A78,'14. BD HUELLA INDIRECTA'!$A$4:$X$101,4,FALSE)*B78/$B$2</f>
        <v>0</v>
      </c>
      <c r="E78" s="67">
        <f>VLOOKUP(A78,'14. BD HUELLA INDIRECTA'!$A$4:$X$101,5,FALSE)*B78/$B$2</f>
        <v>0</v>
      </c>
      <c r="F78" s="67">
        <f>VLOOKUP(A78,'14. BD HUELLA INDIRECTA'!$A$4:$X$101,8,FALSE)*B78/$B$2</f>
        <v>0</v>
      </c>
      <c r="G78" s="67">
        <f>VLOOKUP(A78,'14. BD HUELLA INDIRECTA'!$A$4:$X$101,11,FALSE)*B78/$B$2</f>
        <v>0</v>
      </c>
      <c r="H78" s="67">
        <f>VLOOKUP(A78,'14. BD HUELLA INDIRECTA'!$A$4:$X$101,12,FALSE)*B78/$B$2</f>
        <v>0</v>
      </c>
      <c r="I78" s="67">
        <f>VLOOKUP(A78,'14. BD HUELLA INDIRECTA'!$A$4:$X$101,13,FALSE)*B78/$B$2</f>
        <v>0</v>
      </c>
      <c r="J78" s="67">
        <f>VLOOKUP(A78,'14. BD HUELLA INDIRECTA'!$A$4:$X$101,16,FALSE)*B78/$B$2</f>
        <v>0</v>
      </c>
      <c r="K78" s="67">
        <f>VLOOKUP(A78,'14. BD HUELLA INDIRECTA'!$A$4:$X$101,19,FALSE)*B78/$B$2</f>
        <v>0</v>
      </c>
      <c r="L78" s="67">
        <f>VLOOKUP(A78,'14. BD HUELLA INDIRECTA'!$A$4:$X$101,20,FALSE)*B78/$B$2</f>
        <v>0</v>
      </c>
      <c r="M78" s="67">
        <f>VLOOKUP(A78,'14. BD HUELLA INDIRECTA'!$A$4:$X$101,21,FALSE)*B78/$B$2</f>
        <v>0</v>
      </c>
      <c r="N78" s="67">
        <f>VLOOKUP(A78,'14. BD HUELLA INDIRECTA'!$A$4:$X$101,22,FALSE)*B78/$B$2</f>
        <v>0</v>
      </c>
      <c r="O78" s="67">
        <f>VLOOKUP(A78,'14. BD HUELLA INDIRECTA'!$A$4:$X$101,23,FALSE)*B78/$B$2</f>
        <v>0</v>
      </c>
    </row>
    <row r="79" spans="1:15">
      <c r="A79" s="48" t="str">
        <f>'14. BD HUELLA INDIRECTA'!A88</f>
        <v xml:space="preserve">GLP - </v>
      </c>
      <c r="B79" s="67">
        <f>VLOOKUP(A79,'8. ENERGÍA'!$A$4:$O$74,15,FALSE)</f>
        <v>0</v>
      </c>
      <c r="C79" s="67" t="str">
        <f>VLOOKUP(A79,'8. ENERGÍA'!$A$4:$O$74,2,FALSE)</f>
        <v>[kg]</v>
      </c>
      <c r="D79" s="67">
        <f>VLOOKUP(A79,'14. BD HUELLA INDIRECTA'!$A$4:$X$101,4,FALSE)*B79/$B$2</f>
        <v>0</v>
      </c>
      <c r="E79" s="67">
        <f>VLOOKUP(A79,'14. BD HUELLA INDIRECTA'!$A$4:$X$101,5,FALSE)*B79/$B$2</f>
        <v>0</v>
      </c>
      <c r="F79" s="67">
        <f>VLOOKUP(A79,'14. BD HUELLA INDIRECTA'!$A$4:$X$101,8,FALSE)*B79/$B$2</f>
        <v>0</v>
      </c>
      <c r="G79" s="67">
        <f>VLOOKUP(A79,'14. BD HUELLA INDIRECTA'!$A$4:$X$101,11,FALSE)*B79/$B$2</f>
        <v>0</v>
      </c>
      <c r="H79" s="67">
        <f>VLOOKUP(A79,'14. BD HUELLA INDIRECTA'!$A$4:$X$101,12,FALSE)*B79/$B$2</f>
        <v>0</v>
      </c>
      <c r="I79" s="67">
        <f>VLOOKUP(A79,'14. BD HUELLA INDIRECTA'!$A$4:$X$101,13,FALSE)*B79/$B$2</f>
        <v>0</v>
      </c>
      <c r="J79" s="67">
        <f>VLOOKUP(A79,'14. BD HUELLA INDIRECTA'!$A$4:$X$101,16,FALSE)*B79/$B$2</f>
        <v>0</v>
      </c>
      <c r="K79" s="67">
        <f>VLOOKUP(A79,'14. BD HUELLA INDIRECTA'!$A$4:$X$101,19,FALSE)*B79/$B$2</f>
        <v>0</v>
      </c>
      <c r="L79" s="67">
        <f>VLOOKUP(A79,'14. BD HUELLA INDIRECTA'!$A$4:$X$101,20,FALSE)*B79/$B$2</f>
        <v>0</v>
      </c>
      <c r="M79" s="67">
        <f>VLOOKUP(A79,'14. BD HUELLA INDIRECTA'!$A$4:$X$101,21,FALSE)*B79/$B$2</f>
        <v>0</v>
      </c>
      <c r="N79" s="67">
        <f>VLOOKUP(A79,'14. BD HUELLA INDIRECTA'!$A$4:$X$101,22,FALSE)*B79/$B$2</f>
        <v>0</v>
      </c>
      <c r="O79" s="67">
        <f>VLOOKUP(A79,'14. BD HUELLA INDIRECTA'!$A$4:$X$101,23,FALSE)*B79/$B$2</f>
        <v>0</v>
      </c>
    </row>
    <row r="80" spans="1:15">
      <c r="A80" s="48" t="str">
        <f>'14. BD HUELLA INDIRECTA'!A90</f>
        <v xml:space="preserve">FUEL OIL - </v>
      </c>
      <c r="B80" s="67">
        <f>VLOOKUP(A80,'8. ENERGÍA'!$A$4:$O$74,15,FALSE)</f>
        <v>0</v>
      </c>
      <c r="C80" s="67" t="str">
        <f>VLOOKUP(A80,'8. ENERGÍA'!$A$4:$O$74,2,FALSE)</f>
        <v>[kg]</v>
      </c>
      <c r="D80" s="67">
        <f>VLOOKUP(A80,'14. BD HUELLA INDIRECTA'!$A$4:$X$101,4,FALSE)*B80/$B$2</f>
        <v>0</v>
      </c>
      <c r="E80" s="67">
        <f>VLOOKUP(A80,'14. BD HUELLA INDIRECTA'!$A$4:$X$101,5,FALSE)*B80/$B$2</f>
        <v>0</v>
      </c>
      <c r="F80" s="67">
        <f>VLOOKUP(A80,'14. BD HUELLA INDIRECTA'!$A$4:$X$101,8,FALSE)*B80/$B$2</f>
        <v>0</v>
      </c>
      <c r="G80" s="67">
        <f>VLOOKUP(A80,'14. BD HUELLA INDIRECTA'!$A$4:$X$101,11,FALSE)*B80/$B$2</f>
        <v>0</v>
      </c>
      <c r="H80" s="67">
        <f>VLOOKUP(A80,'14. BD HUELLA INDIRECTA'!$A$4:$X$101,12,FALSE)*B80/$B$2</f>
        <v>0</v>
      </c>
      <c r="I80" s="67">
        <f>VLOOKUP(A80,'14. BD HUELLA INDIRECTA'!$A$4:$X$101,13,FALSE)*B80/$B$2</f>
        <v>0</v>
      </c>
      <c r="J80" s="67">
        <f>VLOOKUP(A80,'14. BD HUELLA INDIRECTA'!$A$4:$X$101,16,FALSE)*B80/$B$2</f>
        <v>0</v>
      </c>
      <c r="K80" s="67">
        <f>VLOOKUP(A80,'14. BD HUELLA INDIRECTA'!$A$4:$X$101,19,FALSE)*B80/$B$2</f>
        <v>0</v>
      </c>
      <c r="L80" s="67">
        <f>VLOOKUP(A80,'14. BD HUELLA INDIRECTA'!$A$4:$X$101,20,FALSE)*B80/$B$2</f>
        <v>0</v>
      </c>
      <c r="M80" s="67">
        <f>VLOOKUP(A80,'14. BD HUELLA INDIRECTA'!$A$4:$X$101,21,FALSE)*B80/$B$2</f>
        <v>0</v>
      </c>
      <c r="N80" s="67">
        <f>VLOOKUP(A80,'14. BD HUELLA INDIRECTA'!$A$4:$X$101,22,FALSE)*B80/$B$2</f>
        <v>0</v>
      </c>
      <c r="O80" s="67">
        <f>VLOOKUP(A80,'14. BD HUELLA INDIRECTA'!$A$4:$X$101,23,FALSE)*B80/$B$2</f>
        <v>0</v>
      </c>
    </row>
    <row r="81" spans="1:15">
      <c r="A81" s="48" t="str">
        <f>'14. BD HUELLA INDIRECTA'!A91</f>
        <v xml:space="preserve">FUEL OIL - </v>
      </c>
      <c r="B81" s="67">
        <f>VLOOKUP(A81,'8. ENERGÍA'!$A$4:$O$74,15,FALSE)</f>
        <v>0</v>
      </c>
      <c r="C81" s="67" t="str">
        <f>VLOOKUP(A81,'8. ENERGÍA'!$A$4:$O$74,2,FALSE)</f>
        <v>[kg]</v>
      </c>
      <c r="D81" s="67">
        <f>VLOOKUP(A81,'14. BD HUELLA INDIRECTA'!$A$4:$X$101,4,FALSE)*B81/$B$2</f>
        <v>0</v>
      </c>
      <c r="E81" s="67">
        <f>VLOOKUP(A81,'14. BD HUELLA INDIRECTA'!$A$4:$X$101,5,FALSE)*B81/$B$2</f>
        <v>0</v>
      </c>
      <c r="F81" s="67">
        <f>VLOOKUP(A81,'14. BD HUELLA INDIRECTA'!$A$4:$X$101,8,FALSE)*B81/$B$2</f>
        <v>0</v>
      </c>
      <c r="G81" s="67">
        <f>VLOOKUP(A81,'14. BD HUELLA INDIRECTA'!$A$4:$X$101,11,FALSE)*B81/$B$2</f>
        <v>0</v>
      </c>
      <c r="H81" s="67">
        <f>VLOOKUP(A81,'14. BD HUELLA INDIRECTA'!$A$4:$X$101,12,FALSE)*B81/$B$2</f>
        <v>0</v>
      </c>
      <c r="I81" s="67">
        <f>VLOOKUP(A81,'14. BD HUELLA INDIRECTA'!$A$4:$X$101,13,FALSE)*B81/$B$2</f>
        <v>0</v>
      </c>
      <c r="J81" s="67">
        <f>VLOOKUP(A81,'14. BD HUELLA INDIRECTA'!$A$4:$X$101,16,FALSE)*B81/$B$2</f>
        <v>0</v>
      </c>
      <c r="K81" s="67">
        <f>VLOOKUP(A81,'14. BD HUELLA INDIRECTA'!$A$4:$X$101,19,FALSE)*B81/$B$2</f>
        <v>0</v>
      </c>
      <c r="L81" s="67">
        <f>VLOOKUP(A81,'14. BD HUELLA INDIRECTA'!$A$4:$X$101,20,FALSE)*B81/$B$2</f>
        <v>0</v>
      </c>
      <c r="M81" s="67">
        <f>VLOOKUP(A81,'14. BD HUELLA INDIRECTA'!$A$4:$X$101,21,FALSE)*B81/$B$2</f>
        <v>0</v>
      </c>
      <c r="N81" s="67">
        <f>VLOOKUP(A81,'14. BD HUELLA INDIRECTA'!$A$4:$X$101,22,FALSE)*B81/$B$2</f>
        <v>0</v>
      </c>
      <c r="O81" s="67">
        <f>VLOOKUP(A81,'14. BD HUELLA INDIRECTA'!$A$4:$X$101,23,FALSE)*B81/$B$2</f>
        <v>0</v>
      </c>
    </row>
    <row r="82" spans="1:15">
      <c r="A82" s="48" t="str">
        <f>'14. BD HUELLA INDIRECTA'!A92</f>
        <v xml:space="preserve">FUEL OIL - </v>
      </c>
      <c r="B82" s="67">
        <f>VLOOKUP(A82,'8. ENERGÍA'!$A$4:$O$74,15,FALSE)</f>
        <v>0</v>
      </c>
      <c r="C82" s="67" t="str">
        <f>VLOOKUP(A82,'8. ENERGÍA'!$A$4:$O$74,2,FALSE)</f>
        <v>[kg]</v>
      </c>
      <c r="D82" s="67">
        <f>VLOOKUP(A82,'14. BD HUELLA INDIRECTA'!$A$4:$X$101,4,FALSE)*B82/$B$2</f>
        <v>0</v>
      </c>
      <c r="E82" s="67">
        <f>VLOOKUP(A82,'14. BD HUELLA INDIRECTA'!$A$4:$X$101,5,FALSE)*B82/$B$2</f>
        <v>0</v>
      </c>
      <c r="F82" s="67">
        <f>VLOOKUP(A82,'14. BD HUELLA INDIRECTA'!$A$4:$X$101,8,FALSE)*B82/$B$2</f>
        <v>0</v>
      </c>
      <c r="G82" s="67">
        <f>VLOOKUP(A82,'14. BD HUELLA INDIRECTA'!$A$4:$X$101,11,FALSE)*B82/$B$2</f>
        <v>0</v>
      </c>
      <c r="H82" s="67">
        <f>VLOOKUP(A82,'14. BD HUELLA INDIRECTA'!$A$4:$X$101,12,FALSE)*B82/$B$2</f>
        <v>0</v>
      </c>
      <c r="I82" s="67">
        <f>VLOOKUP(A82,'14. BD HUELLA INDIRECTA'!$A$4:$X$101,13,FALSE)*B82/$B$2</f>
        <v>0</v>
      </c>
      <c r="J82" s="67">
        <f>VLOOKUP(A82,'14. BD HUELLA INDIRECTA'!$A$4:$X$101,16,FALSE)*B82/$B$2</f>
        <v>0</v>
      </c>
      <c r="K82" s="67">
        <f>VLOOKUP(A82,'14. BD HUELLA INDIRECTA'!$A$4:$X$101,19,FALSE)*B82/$B$2</f>
        <v>0</v>
      </c>
      <c r="L82" s="67">
        <f>VLOOKUP(A82,'14. BD HUELLA INDIRECTA'!$A$4:$X$101,20,FALSE)*B82/$B$2</f>
        <v>0</v>
      </c>
      <c r="M82" s="67">
        <f>VLOOKUP(A82,'14. BD HUELLA INDIRECTA'!$A$4:$X$101,21,FALSE)*B82/$B$2</f>
        <v>0</v>
      </c>
      <c r="N82" s="67">
        <f>VLOOKUP(A82,'14. BD HUELLA INDIRECTA'!$A$4:$X$101,22,FALSE)*B82/$B$2</f>
        <v>0</v>
      </c>
      <c r="O82" s="67">
        <f>VLOOKUP(A82,'14. BD HUELLA INDIRECTA'!$A$4:$X$101,23,FALSE)*B82/$B$2</f>
        <v>0</v>
      </c>
    </row>
    <row r="83" spans="1:15">
      <c r="A83" s="48" t="str">
        <f>'14. BD HUELLA INDIRECTA'!A93</f>
        <v xml:space="preserve">FUEL OIL - </v>
      </c>
      <c r="B83" s="67">
        <f>VLOOKUP(A83,'8. ENERGÍA'!$A$4:$O$74,15,FALSE)</f>
        <v>0</v>
      </c>
      <c r="C83" s="67" t="str">
        <f>VLOOKUP(A83,'8. ENERGÍA'!$A$4:$O$74,2,FALSE)</f>
        <v>[kg]</v>
      </c>
      <c r="D83" s="67">
        <f>VLOOKUP(A83,'14. BD HUELLA INDIRECTA'!$A$4:$X$101,4,FALSE)*B83/$B$2</f>
        <v>0</v>
      </c>
      <c r="E83" s="67">
        <f>VLOOKUP(A83,'14. BD HUELLA INDIRECTA'!$A$4:$X$101,5,FALSE)*B83/$B$2</f>
        <v>0</v>
      </c>
      <c r="F83" s="67">
        <f>VLOOKUP(A83,'14. BD HUELLA INDIRECTA'!$A$4:$X$101,8,FALSE)*B83/$B$2</f>
        <v>0</v>
      </c>
      <c r="G83" s="67">
        <f>VLOOKUP(A83,'14. BD HUELLA INDIRECTA'!$A$4:$X$101,11,FALSE)*B83/$B$2</f>
        <v>0</v>
      </c>
      <c r="H83" s="67">
        <f>VLOOKUP(A83,'14. BD HUELLA INDIRECTA'!$A$4:$X$101,12,FALSE)*B83/$B$2</f>
        <v>0</v>
      </c>
      <c r="I83" s="67">
        <f>VLOOKUP(A83,'14. BD HUELLA INDIRECTA'!$A$4:$X$101,13,FALSE)*B83/$B$2</f>
        <v>0</v>
      </c>
      <c r="J83" s="67">
        <f>VLOOKUP(A83,'14. BD HUELLA INDIRECTA'!$A$4:$X$101,16,FALSE)*B83/$B$2</f>
        <v>0</v>
      </c>
      <c r="K83" s="67">
        <f>VLOOKUP(A83,'14. BD HUELLA INDIRECTA'!$A$4:$X$101,19,FALSE)*B83/$B$2</f>
        <v>0</v>
      </c>
      <c r="L83" s="67">
        <f>VLOOKUP(A83,'14. BD HUELLA INDIRECTA'!$A$4:$X$101,20,FALSE)*B83/$B$2</f>
        <v>0</v>
      </c>
      <c r="M83" s="67">
        <f>VLOOKUP(A83,'14. BD HUELLA INDIRECTA'!$A$4:$X$101,21,FALSE)*B83/$B$2</f>
        <v>0</v>
      </c>
      <c r="N83" s="67">
        <f>VLOOKUP(A83,'14. BD HUELLA INDIRECTA'!$A$4:$X$101,22,FALSE)*B83/$B$2</f>
        <v>0</v>
      </c>
      <c r="O83" s="67">
        <f>VLOOKUP(A83,'14. BD HUELLA INDIRECTA'!$A$4:$X$101,23,FALSE)*B83/$B$2</f>
        <v>0</v>
      </c>
    </row>
    <row r="84" spans="1:15">
      <c r="A84" s="48" t="str">
        <f>'14. BD HUELLA INDIRECTA'!A94</f>
        <v xml:space="preserve">FUEL OIL - </v>
      </c>
      <c r="B84" s="67">
        <f>VLOOKUP(A84,'8. ENERGÍA'!$A$4:$O$74,15,FALSE)</f>
        <v>0</v>
      </c>
      <c r="C84" s="67" t="str">
        <f>VLOOKUP(A84,'8. ENERGÍA'!$A$4:$O$74,2,FALSE)</f>
        <v>[kg]</v>
      </c>
      <c r="D84" s="67">
        <f>VLOOKUP(A84,'14. BD HUELLA INDIRECTA'!$A$4:$X$101,4,FALSE)*B84/$B$2</f>
        <v>0</v>
      </c>
      <c r="E84" s="67">
        <f>VLOOKUP(A84,'14. BD HUELLA INDIRECTA'!$A$4:$X$101,5,FALSE)*B84/$B$2</f>
        <v>0</v>
      </c>
      <c r="F84" s="67">
        <f>VLOOKUP(A84,'14. BD HUELLA INDIRECTA'!$A$4:$X$101,8,FALSE)*B84/$B$2</f>
        <v>0</v>
      </c>
      <c r="G84" s="67">
        <f>VLOOKUP(A84,'14. BD HUELLA INDIRECTA'!$A$4:$X$101,11,FALSE)*B84/$B$2</f>
        <v>0</v>
      </c>
      <c r="H84" s="67">
        <f>VLOOKUP(A84,'14. BD HUELLA INDIRECTA'!$A$4:$X$101,12,FALSE)*B84/$B$2</f>
        <v>0</v>
      </c>
      <c r="I84" s="67">
        <f>VLOOKUP(A84,'14. BD HUELLA INDIRECTA'!$A$4:$X$101,13,FALSE)*B84/$B$2</f>
        <v>0</v>
      </c>
      <c r="J84" s="67">
        <f>VLOOKUP(A84,'14. BD HUELLA INDIRECTA'!$A$4:$X$101,16,FALSE)*B84/$B$2</f>
        <v>0</v>
      </c>
      <c r="K84" s="67">
        <f>VLOOKUP(A84,'14. BD HUELLA INDIRECTA'!$A$4:$X$101,19,FALSE)*B84/$B$2</f>
        <v>0</v>
      </c>
      <c r="L84" s="67">
        <f>VLOOKUP(A84,'14. BD HUELLA INDIRECTA'!$A$4:$X$101,20,FALSE)*B84/$B$2</f>
        <v>0</v>
      </c>
      <c r="M84" s="67">
        <f>VLOOKUP(A84,'14. BD HUELLA INDIRECTA'!$A$4:$X$101,21,FALSE)*B84/$B$2</f>
        <v>0</v>
      </c>
      <c r="N84" s="67">
        <f>VLOOKUP(A84,'14. BD HUELLA INDIRECTA'!$A$4:$X$101,22,FALSE)*B84/$B$2</f>
        <v>0</v>
      </c>
      <c r="O84" s="67">
        <f>VLOOKUP(A84,'14. BD HUELLA INDIRECTA'!$A$4:$X$101,23,FALSE)*B84/$B$2</f>
        <v>0</v>
      </c>
    </row>
    <row r="85" spans="1:15">
      <c r="A85" s="48" t="str">
        <f>'14. BD HUELLA INDIRECTA'!A96</f>
        <v xml:space="preserve">CARBÓN - </v>
      </c>
      <c r="B85" s="67">
        <f>VLOOKUP(A85,'8. ENERGÍA'!$A$4:$O$74,15,FALSE)</f>
        <v>0</v>
      </c>
      <c r="C85" s="67" t="str">
        <f>VLOOKUP(A85,'8. ENERGÍA'!$A$4:$O$74,2,FALSE)</f>
        <v>[kg]</v>
      </c>
      <c r="D85" s="67">
        <f>VLOOKUP(A85,'14. BD HUELLA INDIRECTA'!$A$4:$X$101,4,FALSE)*B85/$B$2</f>
        <v>0</v>
      </c>
      <c r="E85" s="67">
        <f>VLOOKUP(A85,'14. BD HUELLA INDIRECTA'!$A$4:$X$101,5,FALSE)*B85/$B$2</f>
        <v>0</v>
      </c>
      <c r="F85" s="67">
        <f>VLOOKUP(A85,'14. BD HUELLA INDIRECTA'!$A$4:$X$101,8,FALSE)*B85/$B$2</f>
        <v>0</v>
      </c>
      <c r="G85" s="67">
        <f>VLOOKUP(A85,'14. BD HUELLA INDIRECTA'!$A$4:$X$101,11,FALSE)*B85/$B$2</f>
        <v>0</v>
      </c>
      <c r="H85" s="67">
        <f>VLOOKUP(A85,'14. BD HUELLA INDIRECTA'!$A$4:$X$101,12,FALSE)*B85/$B$2</f>
        <v>0</v>
      </c>
      <c r="I85" s="67">
        <f>VLOOKUP(A85,'14. BD HUELLA INDIRECTA'!$A$4:$X$101,13,FALSE)*B85/$B$2</f>
        <v>0</v>
      </c>
      <c r="J85" s="67">
        <f>VLOOKUP(A85,'14. BD HUELLA INDIRECTA'!$A$4:$X$101,16,FALSE)*B85/$B$2</f>
        <v>0</v>
      </c>
      <c r="K85" s="67">
        <f>VLOOKUP(A85,'14. BD HUELLA INDIRECTA'!$A$4:$X$101,19,FALSE)*B85/$B$2</f>
        <v>0</v>
      </c>
      <c r="L85" s="67">
        <f>VLOOKUP(A85,'14. BD HUELLA INDIRECTA'!$A$4:$X$101,20,FALSE)*B85/$B$2</f>
        <v>0</v>
      </c>
      <c r="M85" s="67">
        <f>VLOOKUP(A85,'14. BD HUELLA INDIRECTA'!$A$4:$X$101,21,FALSE)*B85/$B$2</f>
        <v>0</v>
      </c>
      <c r="N85" s="67">
        <f>VLOOKUP(A85,'14. BD HUELLA INDIRECTA'!$A$4:$X$101,22,FALSE)*B85/$B$2</f>
        <v>0</v>
      </c>
      <c r="O85" s="67">
        <f>VLOOKUP(A85,'14. BD HUELLA INDIRECTA'!$A$4:$X$101,23,FALSE)*B85/$B$2</f>
        <v>0</v>
      </c>
    </row>
    <row r="86" spans="1:15">
      <c r="A86" s="48" t="str">
        <f>'14. BD HUELLA INDIRECTA'!A97</f>
        <v xml:space="preserve">CARBÓN - </v>
      </c>
      <c r="B86" s="67">
        <f>VLOOKUP(A86,'8. ENERGÍA'!$A$4:$O$74,15,FALSE)</f>
        <v>0</v>
      </c>
      <c r="C86" s="67" t="str">
        <f>VLOOKUP(A86,'8. ENERGÍA'!$A$4:$O$74,2,FALSE)</f>
        <v>[kg]</v>
      </c>
      <c r="D86" s="67">
        <f>VLOOKUP(A86,'14. BD HUELLA INDIRECTA'!$A$4:$X$101,4,FALSE)*B86/$B$2</f>
        <v>0</v>
      </c>
      <c r="E86" s="67">
        <f>VLOOKUP(A86,'14. BD HUELLA INDIRECTA'!$A$4:$X$101,5,FALSE)*B86/$B$2</f>
        <v>0</v>
      </c>
      <c r="F86" s="67">
        <f>VLOOKUP(A86,'14. BD HUELLA INDIRECTA'!$A$4:$X$101,8,FALSE)*B86/$B$2</f>
        <v>0</v>
      </c>
      <c r="G86" s="67">
        <f>VLOOKUP(A86,'14. BD HUELLA INDIRECTA'!$A$4:$X$101,11,FALSE)*B86/$B$2</f>
        <v>0</v>
      </c>
      <c r="H86" s="67">
        <f>VLOOKUP(A86,'14. BD HUELLA INDIRECTA'!$A$4:$X$101,12,FALSE)*B86/$B$2</f>
        <v>0</v>
      </c>
      <c r="I86" s="67">
        <f>VLOOKUP(A86,'14. BD HUELLA INDIRECTA'!$A$4:$X$101,13,FALSE)*B86/$B$2</f>
        <v>0</v>
      </c>
      <c r="J86" s="67">
        <f>VLOOKUP(A86,'14. BD HUELLA INDIRECTA'!$A$4:$X$101,16,FALSE)*B86/$B$2</f>
        <v>0</v>
      </c>
      <c r="K86" s="67">
        <f>VLOOKUP(A86,'14. BD HUELLA INDIRECTA'!$A$4:$X$101,19,FALSE)*B86/$B$2</f>
        <v>0</v>
      </c>
      <c r="L86" s="67">
        <f>VLOOKUP(A86,'14. BD HUELLA INDIRECTA'!$A$4:$X$101,20,FALSE)*B86/$B$2</f>
        <v>0</v>
      </c>
      <c r="M86" s="67">
        <f>VLOOKUP(A86,'14. BD HUELLA INDIRECTA'!$A$4:$X$101,21,FALSE)*B86/$B$2</f>
        <v>0</v>
      </c>
      <c r="N86" s="67">
        <f>VLOOKUP(A86,'14. BD HUELLA INDIRECTA'!$A$4:$X$101,22,FALSE)*B86/$B$2</f>
        <v>0</v>
      </c>
      <c r="O86" s="67">
        <f>VLOOKUP(A86,'14. BD HUELLA INDIRECTA'!$A$4:$X$101,23,FALSE)*B86/$B$2</f>
        <v>0</v>
      </c>
    </row>
    <row r="87" spans="1:15">
      <c r="A87" s="48" t="str">
        <f>'14. BD HUELLA INDIRECTA'!A98</f>
        <v xml:space="preserve">CARBÓN - </v>
      </c>
      <c r="B87" s="67">
        <f>VLOOKUP(A87,'8. ENERGÍA'!$A$4:$O$74,15,FALSE)</f>
        <v>0</v>
      </c>
      <c r="C87" s="67" t="str">
        <f>VLOOKUP(A87,'8. ENERGÍA'!$A$4:$O$74,2,FALSE)</f>
        <v>[kg]</v>
      </c>
      <c r="D87" s="67">
        <f>VLOOKUP(A87,'14. BD HUELLA INDIRECTA'!$A$4:$X$101,4,FALSE)*B87/$B$2</f>
        <v>0</v>
      </c>
      <c r="E87" s="67">
        <f>VLOOKUP(A87,'14. BD HUELLA INDIRECTA'!$A$4:$X$101,5,FALSE)*B87/$B$2</f>
        <v>0</v>
      </c>
      <c r="F87" s="67">
        <f>VLOOKUP(A87,'14. BD HUELLA INDIRECTA'!$A$4:$X$101,8,FALSE)*B87/$B$2</f>
        <v>0</v>
      </c>
      <c r="G87" s="67">
        <f>VLOOKUP(A87,'14. BD HUELLA INDIRECTA'!$A$4:$X$101,11,FALSE)*B87/$B$2</f>
        <v>0</v>
      </c>
      <c r="H87" s="67">
        <f>VLOOKUP(A87,'14. BD HUELLA INDIRECTA'!$A$4:$X$101,12,FALSE)*B87/$B$2</f>
        <v>0</v>
      </c>
      <c r="I87" s="67">
        <f>VLOOKUP(A87,'14. BD HUELLA INDIRECTA'!$A$4:$X$101,13,FALSE)*B87/$B$2</f>
        <v>0</v>
      </c>
      <c r="J87" s="67">
        <f>VLOOKUP(A87,'14. BD HUELLA INDIRECTA'!$A$4:$X$101,16,FALSE)*B87/$B$2</f>
        <v>0</v>
      </c>
      <c r="K87" s="67">
        <f>VLOOKUP(A87,'14. BD HUELLA INDIRECTA'!$A$4:$X$101,19,FALSE)*B87/$B$2</f>
        <v>0</v>
      </c>
      <c r="L87" s="67">
        <f>VLOOKUP(A87,'14. BD HUELLA INDIRECTA'!$A$4:$X$101,20,FALSE)*B87/$B$2</f>
        <v>0</v>
      </c>
      <c r="M87" s="67">
        <f>VLOOKUP(A87,'14. BD HUELLA INDIRECTA'!$A$4:$X$101,21,FALSE)*B87/$B$2</f>
        <v>0</v>
      </c>
      <c r="N87" s="67">
        <f>VLOOKUP(A87,'14. BD HUELLA INDIRECTA'!$A$4:$X$101,22,FALSE)*B87/$B$2</f>
        <v>0</v>
      </c>
      <c r="O87" s="67">
        <f>VLOOKUP(A87,'14. BD HUELLA INDIRECTA'!$A$4:$X$101,23,FALSE)*B87/$B$2</f>
        <v>0</v>
      </c>
    </row>
    <row r="88" spans="1:15">
      <c r="A88" s="48" t="str">
        <f>'14. BD HUELLA INDIRECTA'!A99</f>
        <v xml:space="preserve">CARBÓN - </v>
      </c>
      <c r="B88" s="67">
        <f>VLOOKUP(A88,'8. ENERGÍA'!$A$4:$O$74,15,FALSE)</f>
        <v>0</v>
      </c>
      <c r="C88" s="67" t="str">
        <f>VLOOKUP(A88,'8. ENERGÍA'!$A$4:$O$74,2,FALSE)</f>
        <v>[kg]</v>
      </c>
      <c r="D88" s="67">
        <f>VLOOKUP(A88,'14. BD HUELLA INDIRECTA'!$A$4:$X$101,4,FALSE)*B88/$B$2</f>
        <v>0</v>
      </c>
      <c r="E88" s="67">
        <f>VLOOKUP(A88,'14. BD HUELLA INDIRECTA'!$A$4:$X$101,5,FALSE)*B88/$B$2</f>
        <v>0</v>
      </c>
      <c r="F88" s="67">
        <f>VLOOKUP(A88,'14. BD HUELLA INDIRECTA'!$A$4:$X$101,8,FALSE)*B88/$B$2</f>
        <v>0</v>
      </c>
      <c r="G88" s="67">
        <f>VLOOKUP(A88,'14. BD HUELLA INDIRECTA'!$A$4:$X$101,11,FALSE)*B88/$B$2</f>
        <v>0</v>
      </c>
      <c r="H88" s="67">
        <f>VLOOKUP(A88,'14. BD HUELLA INDIRECTA'!$A$4:$X$101,12,FALSE)*B88/$B$2</f>
        <v>0</v>
      </c>
      <c r="I88" s="67">
        <f>VLOOKUP(A88,'14. BD HUELLA INDIRECTA'!$A$4:$X$101,13,FALSE)*B88/$B$2</f>
        <v>0</v>
      </c>
      <c r="J88" s="67">
        <f>VLOOKUP(A88,'14. BD HUELLA INDIRECTA'!$A$4:$X$101,16,FALSE)*B88/$B$2</f>
        <v>0</v>
      </c>
      <c r="K88" s="67">
        <f>VLOOKUP(A88,'14. BD HUELLA INDIRECTA'!$A$4:$X$101,19,FALSE)*B88/$B$2</f>
        <v>0</v>
      </c>
      <c r="L88" s="67">
        <f>VLOOKUP(A88,'14. BD HUELLA INDIRECTA'!$A$4:$X$101,20,FALSE)*B88/$B$2</f>
        <v>0</v>
      </c>
      <c r="M88" s="67">
        <f>VLOOKUP(A88,'14. BD HUELLA INDIRECTA'!$A$4:$X$101,21,FALSE)*B88/$B$2</f>
        <v>0</v>
      </c>
      <c r="N88" s="67">
        <f>VLOOKUP(A88,'14. BD HUELLA INDIRECTA'!$A$4:$X$101,22,FALSE)*B88/$B$2</f>
        <v>0</v>
      </c>
      <c r="O88" s="67">
        <f>VLOOKUP(A88,'14. BD HUELLA INDIRECTA'!$A$4:$X$101,23,FALSE)*B88/$B$2</f>
        <v>0</v>
      </c>
    </row>
    <row r="89" spans="1:15">
      <c r="A89" s="48" t="str">
        <f>'14. BD HUELLA INDIRECTA'!A100</f>
        <v xml:space="preserve">CARBÓN - </v>
      </c>
      <c r="B89" s="67">
        <f>VLOOKUP(A89,'8. ENERGÍA'!$A$4:$O$74,15,FALSE)</f>
        <v>0</v>
      </c>
      <c r="C89" s="67" t="str">
        <f>VLOOKUP(A89,'8. ENERGÍA'!$A$4:$O$74,2,FALSE)</f>
        <v>[kg]</v>
      </c>
      <c r="D89" s="67">
        <f>VLOOKUP(A89,'14. BD HUELLA INDIRECTA'!$A$4:$X$101,4,FALSE)*B89/$B$2</f>
        <v>0</v>
      </c>
      <c r="E89" s="67">
        <f>VLOOKUP(A89,'14. BD HUELLA INDIRECTA'!$A$4:$X$101,5,FALSE)*B89/$B$2</f>
        <v>0</v>
      </c>
      <c r="F89" s="67">
        <f>VLOOKUP(A89,'14. BD HUELLA INDIRECTA'!$A$4:$X$101,8,FALSE)*B89/$B$2</f>
        <v>0</v>
      </c>
      <c r="G89" s="67">
        <f>VLOOKUP(A89,'14. BD HUELLA INDIRECTA'!$A$4:$X$101,11,FALSE)*B89/$B$2</f>
        <v>0</v>
      </c>
      <c r="H89" s="67">
        <f>VLOOKUP(A89,'14. BD HUELLA INDIRECTA'!$A$4:$X$101,12,FALSE)*B89/$B$2</f>
        <v>0</v>
      </c>
      <c r="I89" s="67">
        <f>VLOOKUP(A89,'14. BD HUELLA INDIRECTA'!$A$4:$X$101,13,FALSE)*B89/$B$2</f>
        <v>0</v>
      </c>
      <c r="J89" s="67">
        <f>VLOOKUP(A89,'14. BD HUELLA INDIRECTA'!$A$4:$X$101,16,FALSE)*B89/$B$2</f>
        <v>0</v>
      </c>
      <c r="K89" s="67">
        <f>VLOOKUP(A89,'14. BD HUELLA INDIRECTA'!$A$4:$X$101,19,FALSE)*B89/$B$2</f>
        <v>0</v>
      </c>
      <c r="L89" s="67">
        <f>VLOOKUP(A89,'14. BD HUELLA INDIRECTA'!$A$4:$X$101,20,FALSE)*B89/$B$2</f>
        <v>0</v>
      </c>
      <c r="M89" s="67">
        <f>VLOOKUP(A89,'14. BD HUELLA INDIRECTA'!$A$4:$X$101,21,FALSE)*B89/$B$2</f>
        <v>0</v>
      </c>
      <c r="N89" s="67">
        <f>VLOOKUP(A89,'14. BD HUELLA INDIRECTA'!$A$4:$X$101,22,FALSE)*B89/$B$2</f>
        <v>0</v>
      </c>
      <c r="O89" s="67">
        <f>VLOOKUP(A89,'14. BD HUELLA INDIRECTA'!$A$4:$X$101,23,FALSE)*B89/$B$2</f>
        <v>0</v>
      </c>
    </row>
    <row r="90" spans="1:15">
      <c r="D90" s="143"/>
      <c r="E90" s="151"/>
      <c r="F90" s="176"/>
      <c r="G90" s="176"/>
      <c r="H90" s="176"/>
      <c r="I90" s="176"/>
      <c r="J90" s="176"/>
      <c r="K90" s="176"/>
      <c r="L90" s="176"/>
      <c r="M90" s="176"/>
      <c r="N90" s="176"/>
      <c r="O90" s="176"/>
    </row>
    <row r="91" spans="1:15">
      <c r="D91" s="177" t="e">
        <f>SUM(D7:D90)</f>
        <v>#N/A</v>
      </c>
      <c r="E91" s="177" t="e">
        <f t="shared" ref="E91:O91" si="0">SUM(E7:E90)</f>
        <v>#N/A</v>
      </c>
      <c r="F91" s="177" t="e">
        <f t="shared" si="0"/>
        <v>#N/A</v>
      </c>
      <c r="G91" s="177" t="e">
        <f t="shared" si="0"/>
        <v>#N/A</v>
      </c>
      <c r="H91" s="177" t="e">
        <f t="shared" si="0"/>
        <v>#N/A</v>
      </c>
      <c r="I91" s="177" t="e">
        <f t="shared" si="0"/>
        <v>#N/A</v>
      </c>
      <c r="J91" s="177" t="e">
        <f t="shared" si="0"/>
        <v>#N/A</v>
      </c>
      <c r="K91" s="177" t="e">
        <f t="shared" si="0"/>
        <v>#N/A</v>
      </c>
      <c r="L91" s="177" t="e">
        <f t="shared" si="0"/>
        <v>#N/A</v>
      </c>
      <c r="M91" s="177" t="e">
        <f t="shared" si="0"/>
        <v>#N/A</v>
      </c>
      <c r="N91" s="177" t="e">
        <f t="shared" si="0"/>
        <v>#N/A</v>
      </c>
      <c r="O91" s="177" t="e">
        <f t="shared" si="0"/>
        <v>#N/A</v>
      </c>
    </row>
    <row r="93" spans="1:15" ht="43.5">
      <c r="D93" s="269" t="str">
        <f t="shared" ref="D93:O93" si="1">D5</f>
        <v>AGUA DULCE EXTRAÍDA</v>
      </c>
      <c r="E93" s="269" t="str">
        <f t="shared" si="1"/>
        <v>AGUA DULCE CONSUMIDA (HUELLA AZUL - WFN)</v>
      </c>
      <c r="F93" s="125" t="str">
        <f t="shared" si="1"/>
        <v>Available WAter REmaining_AWARE 100
(Boulay et al. 2017)</v>
      </c>
      <c r="G93" s="125" t="str">
        <f t="shared" si="1"/>
        <v>TOXICIDAD HUMANA_TOTAL 
(USEtox; Rosenbaum et al. 2008)</v>
      </c>
      <c r="H93" s="126" t="str">
        <f t="shared" si="1"/>
        <v>ECOTOXICIDAD DE AGUA DULCE 
(USEtox; Rosenbaum et al. 2008)</v>
      </c>
      <c r="I93" s="125" t="str">
        <f t="shared" si="1"/>
        <v>EUTROFIZACIÓN DE AGUA DULCE 
(ReCIPe, Goedkoop et al. 2008)</v>
      </c>
      <c r="J93" s="127" t="str">
        <f t="shared" si="1"/>
        <v>POTENCIALES IMPACTOS A LA SALUD HUMANA POR ESCASEZ DE AGUA DULCE 
(UNEP-SETAC 2017)</v>
      </c>
      <c r="K93" s="127" t="str">
        <f t="shared" si="1"/>
        <v>ENFERMEDADES CAUSADAS POR TOXICIDAD DE AGUA DULCE 
(USEtox; Rosenbaum et al. 2008)</v>
      </c>
      <c r="L93" s="127" t="str">
        <f t="shared" si="1"/>
        <v>DISMINUCIÓN DE LA BIODIVERSIDAD TERRESTRE DEBIDO AL CONSUMO DE AGUA DULCE 
(Pfister et al. 2009)</v>
      </c>
      <c r="M93" s="127" t="str">
        <f t="shared" si="1"/>
        <v>DISMINUCIÓN DE LA BIODIVERSIDAD DE PLANTAS TERRESTRES DEBIDO A LA EXTRACCIÓN DE AGUA SUBTERRÁNEA 
(Van Zelm et al. 2011)</v>
      </c>
      <c r="N93" s="128" t="str">
        <f t="shared" si="1"/>
        <v>ECOSISTEMAS ACUÁTICOS AFECTADOS POR ECOTOXICIDAD DE AGUA DULCE 
(USEtox; Rosenbaum et al. 2008)</v>
      </c>
      <c r="O93" s="127" t="str">
        <f t="shared" si="1"/>
        <v>ECOSISTEMAS ACUÁTICOS AFECTADOS POR EUTROFIZACIÓN DE AGUA DULCE 
(ReCIPe, Goedkoop et al. 2008)</v>
      </c>
    </row>
    <row r="94" spans="1:15">
      <c r="D94" s="152" t="s">
        <v>256</v>
      </c>
      <c r="E94" s="152" t="s">
        <v>256</v>
      </c>
      <c r="F94" s="131" t="s">
        <v>256</v>
      </c>
      <c r="G94" s="131" t="s">
        <v>256</v>
      </c>
      <c r="H94" s="132" t="s">
        <v>256</v>
      </c>
      <c r="I94" s="131" t="s">
        <v>256</v>
      </c>
      <c r="J94" s="133" t="s">
        <v>256</v>
      </c>
      <c r="K94" s="133" t="s">
        <v>256</v>
      </c>
      <c r="L94" s="133" t="s">
        <v>256</v>
      </c>
      <c r="M94" s="133" t="s">
        <v>256</v>
      </c>
      <c r="N94" s="133" t="s">
        <v>256</v>
      </c>
      <c r="O94" s="133" t="s">
        <v>256</v>
      </c>
    </row>
    <row r="95" spans="1:15">
      <c r="A95" s="148" t="str">
        <f t="shared" ref="A95:A126" si="2">A7</f>
        <v>CADENA DE SUMINISTROS</v>
      </c>
      <c r="D95" s="178"/>
      <c r="E95" s="178"/>
      <c r="F95" s="153"/>
      <c r="G95" s="153"/>
      <c r="H95" s="153"/>
      <c r="I95" s="153"/>
      <c r="J95" s="153"/>
      <c r="K95" s="153"/>
      <c r="L95" s="153"/>
      <c r="M95" s="153"/>
      <c r="N95" s="153"/>
      <c r="O95" s="154"/>
    </row>
    <row r="96" spans="1:15">
      <c r="A96" s="201" t="str">
        <f t="shared" si="2"/>
        <v>MATERIAS PRIMAS</v>
      </c>
      <c r="D96" s="202"/>
      <c r="E96" s="202"/>
      <c r="F96" s="202"/>
      <c r="G96" s="202"/>
      <c r="H96" s="202"/>
      <c r="I96" s="202"/>
      <c r="J96" s="202"/>
      <c r="K96" s="202"/>
      <c r="L96" s="202"/>
      <c r="M96" s="202"/>
      <c r="N96" s="202"/>
      <c r="O96" s="203"/>
    </row>
    <row r="97" spans="1:15">
      <c r="A97" s="48">
        <f t="shared" si="2"/>
        <v>0</v>
      </c>
      <c r="D97" s="144" t="e">
        <f t="shared" ref="D97:D106" si="3">D9/$D$91</f>
        <v>#N/A</v>
      </c>
      <c r="E97" s="144" t="e">
        <f t="shared" ref="E97:E106" si="4">E9/$E$91</f>
        <v>#N/A</v>
      </c>
      <c r="F97" s="144" t="e">
        <f t="shared" ref="F97:F106" si="5">F9/$F$91</f>
        <v>#N/A</v>
      </c>
      <c r="G97" s="144" t="e">
        <f t="shared" ref="G97:G106" si="6">G9/$G$91</f>
        <v>#N/A</v>
      </c>
      <c r="H97" s="144" t="e">
        <f t="shared" ref="H97:H106" si="7">H9/$H$91</f>
        <v>#N/A</v>
      </c>
      <c r="I97" s="144" t="e">
        <f t="shared" ref="I97:I106" si="8">I9/$I$91</f>
        <v>#N/A</v>
      </c>
      <c r="J97" s="144" t="e">
        <f t="shared" ref="J97:J106" si="9">J9/$J$91</f>
        <v>#N/A</v>
      </c>
      <c r="K97" s="144" t="e">
        <f t="shared" ref="K97:K106" si="10">K9/$K$91</f>
        <v>#N/A</v>
      </c>
      <c r="L97" s="144" t="e">
        <f t="shared" ref="L97:L106" si="11">L9/$L$91</f>
        <v>#N/A</v>
      </c>
      <c r="M97" s="144" t="e">
        <f t="shared" ref="M97:M106" si="12">M9/$M$91</f>
        <v>#N/A</v>
      </c>
      <c r="N97" s="144" t="e">
        <f t="shared" ref="N97:N106" si="13">N9/$N$91</f>
        <v>#N/A</v>
      </c>
      <c r="O97" s="144" t="e">
        <f t="shared" ref="O97:O106" si="14">O9/$O$91</f>
        <v>#N/A</v>
      </c>
    </row>
    <row r="98" spans="1:15">
      <c r="A98" s="48">
        <f t="shared" si="2"/>
        <v>0</v>
      </c>
      <c r="D98" s="144" t="e">
        <f t="shared" si="3"/>
        <v>#N/A</v>
      </c>
      <c r="E98" s="144" t="e">
        <f t="shared" si="4"/>
        <v>#N/A</v>
      </c>
      <c r="F98" s="144" t="e">
        <f t="shared" si="5"/>
        <v>#N/A</v>
      </c>
      <c r="G98" s="144" t="e">
        <f t="shared" si="6"/>
        <v>#N/A</v>
      </c>
      <c r="H98" s="144" t="e">
        <f t="shared" si="7"/>
        <v>#N/A</v>
      </c>
      <c r="I98" s="144" t="e">
        <f t="shared" si="8"/>
        <v>#N/A</v>
      </c>
      <c r="J98" s="144" t="e">
        <f t="shared" si="9"/>
        <v>#N/A</v>
      </c>
      <c r="K98" s="144" t="e">
        <f t="shared" si="10"/>
        <v>#N/A</v>
      </c>
      <c r="L98" s="144" t="e">
        <f t="shared" si="11"/>
        <v>#N/A</v>
      </c>
      <c r="M98" s="144" t="e">
        <f t="shared" si="12"/>
        <v>#N/A</v>
      </c>
      <c r="N98" s="144" t="e">
        <f t="shared" si="13"/>
        <v>#N/A</v>
      </c>
      <c r="O98" s="144" t="e">
        <f t="shared" si="14"/>
        <v>#N/A</v>
      </c>
    </row>
    <row r="99" spans="1:15">
      <c r="A99" s="48">
        <f t="shared" si="2"/>
        <v>0</v>
      </c>
      <c r="D99" s="144" t="e">
        <f t="shared" si="3"/>
        <v>#N/A</v>
      </c>
      <c r="E99" s="144" t="e">
        <f t="shared" si="4"/>
        <v>#N/A</v>
      </c>
      <c r="F99" s="144" t="e">
        <f t="shared" si="5"/>
        <v>#N/A</v>
      </c>
      <c r="G99" s="144" t="e">
        <f t="shared" si="6"/>
        <v>#N/A</v>
      </c>
      <c r="H99" s="144" t="e">
        <f t="shared" si="7"/>
        <v>#N/A</v>
      </c>
      <c r="I99" s="144" t="e">
        <f t="shared" si="8"/>
        <v>#N/A</v>
      </c>
      <c r="J99" s="144" t="e">
        <f t="shared" si="9"/>
        <v>#N/A</v>
      </c>
      <c r="K99" s="144" t="e">
        <f t="shared" si="10"/>
        <v>#N/A</v>
      </c>
      <c r="L99" s="144" t="e">
        <f t="shared" si="11"/>
        <v>#N/A</v>
      </c>
      <c r="M99" s="144" t="e">
        <f t="shared" si="12"/>
        <v>#N/A</v>
      </c>
      <c r="N99" s="144" t="e">
        <f t="shared" si="13"/>
        <v>#N/A</v>
      </c>
      <c r="O99" s="144" t="e">
        <f t="shared" si="14"/>
        <v>#N/A</v>
      </c>
    </row>
    <row r="100" spans="1:15">
      <c r="A100" s="48">
        <f t="shared" si="2"/>
        <v>0</v>
      </c>
      <c r="D100" s="144" t="e">
        <f t="shared" si="3"/>
        <v>#N/A</v>
      </c>
      <c r="E100" s="144" t="e">
        <f t="shared" si="4"/>
        <v>#N/A</v>
      </c>
      <c r="F100" s="144" t="e">
        <f t="shared" si="5"/>
        <v>#N/A</v>
      </c>
      <c r="G100" s="144" t="e">
        <f t="shared" si="6"/>
        <v>#N/A</v>
      </c>
      <c r="H100" s="144" t="e">
        <f t="shared" si="7"/>
        <v>#N/A</v>
      </c>
      <c r="I100" s="144" t="e">
        <f t="shared" si="8"/>
        <v>#N/A</v>
      </c>
      <c r="J100" s="144" t="e">
        <f t="shared" si="9"/>
        <v>#N/A</v>
      </c>
      <c r="K100" s="144" t="e">
        <f t="shared" si="10"/>
        <v>#N/A</v>
      </c>
      <c r="L100" s="144" t="e">
        <f t="shared" si="11"/>
        <v>#N/A</v>
      </c>
      <c r="M100" s="144" t="e">
        <f t="shared" si="12"/>
        <v>#N/A</v>
      </c>
      <c r="N100" s="144" t="e">
        <f t="shared" si="13"/>
        <v>#N/A</v>
      </c>
      <c r="O100" s="144" t="e">
        <f t="shared" si="14"/>
        <v>#N/A</v>
      </c>
    </row>
    <row r="101" spans="1:15">
      <c r="A101" s="48">
        <f t="shared" si="2"/>
        <v>0</v>
      </c>
      <c r="D101" s="144" t="e">
        <f t="shared" si="3"/>
        <v>#N/A</v>
      </c>
      <c r="E101" s="144" t="e">
        <f t="shared" si="4"/>
        <v>#N/A</v>
      </c>
      <c r="F101" s="144" t="e">
        <f t="shared" si="5"/>
        <v>#N/A</v>
      </c>
      <c r="G101" s="144" t="e">
        <f t="shared" si="6"/>
        <v>#N/A</v>
      </c>
      <c r="H101" s="144" t="e">
        <f t="shared" si="7"/>
        <v>#N/A</v>
      </c>
      <c r="I101" s="144" t="e">
        <f t="shared" si="8"/>
        <v>#N/A</v>
      </c>
      <c r="J101" s="144" t="e">
        <f t="shared" si="9"/>
        <v>#N/A</v>
      </c>
      <c r="K101" s="144" t="e">
        <f t="shared" si="10"/>
        <v>#N/A</v>
      </c>
      <c r="L101" s="144" t="e">
        <f t="shared" si="11"/>
        <v>#N/A</v>
      </c>
      <c r="M101" s="144" t="e">
        <f t="shared" si="12"/>
        <v>#N/A</v>
      </c>
      <c r="N101" s="144" t="e">
        <f t="shared" si="13"/>
        <v>#N/A</v>
      </c>
      <c r="O101" s="144" t="e">
        <f t="shared" si="14"/>
        <v>#N/A</v>
      </c>
    </row>
    <row r="102" spans="1:15">
      <c r="A102" s="48">
        <f t="shared" si="2"/>
        <v>0</v>
      </c>
      <c r="D102" s="144" t="e">
        <f t="shared" si="3"/>
        <v>#N/A</v>
      </c>
      <c r="E102" s="144" t="e">
        <f t="shared" si="4"/>
        <v>#N/A</v>
      </c>
      <c r="F102" s="144" t="e">
        <f t="shared" si="5"/>
        <v>#N/A</v>
      </c>
      <c r="G102" s="144" t="e">
        <f t="shared" si="6"/>
        <v>#N/A</v>
      </c>
      <c r="H102" s="144" t="e">
        <f t="shared" si="7"/>
        <v>#N/A</v>
      </c>
      <c r="I102" s="144" t="e">
        <f t="shared" si="8"/>
        <v>#N/A</v>
      </c>
      <c r="J102" s="144" t="e">
        <f t="shared" si="9"/>
        <v>#N/A</v>
      </c>
      <c r="K102" s="144" t="e">
        <f t="shared" si="10"/>
        <v>#N/A</v>
      </c>
      <c r="L102" s="144" t="e">
        <f t="shared" si="11"/>
        <v>#N/A</v>
      </c>
      <c r="M102" s="144" t="e">
        <f t="shared" si="12"/>
        <v>#N/A</v>
      </c>
      <c r="N102" s="144" t="e">
        <f t="shared" si="13"/>
        <v>#N/A</v>
      </c>
      <c r="O102" s="144" t="e">
        <f t="shared" si="14"/>
        <v>#N/A</v>
      </c>
    </row>
    <row r="103" spans="1:15">
      <c r="A103" s="48">
        <f t="shared" si="2"/>
        <v>0</v>
      </c>
      <c r="D103" s="144" t="e">
        <f t="shared" si="3"/>
        <v>#N/A</v>
      </c>
      <c r="E103" s="144" t="e">
        <f t="shared" si="4"/>
        <v>#N/A</v>
      </c>
      <c r="F103" s="144" t="e">
        <f t="shared" si="5"/>
        <v>#N/A</v>
      </c>
      <c r="G103" s="144" t="e">
        <f t="shared" si="6"/>
        <v>#N/A</v>
      </c>
      <c r="H103" s="144" t="e">
        <f t="shared" si="7"/>
        <v>#N/A</v>
      </c>
      <c r="I103" s="144" t="e">
        <f t="shared" si="8"/>
        <v>#N/A</v>
      </c>
      <c r="J103" s="144" t="e">
        <f t="shared" si="9"/>
        <v>#N/A</v>
      </c>
      <c r="K103" s="144" t="e">
        <f t="shared" si="10"/>
        <v>#N/A</v>
      </c>
      <c r="L103" s="144" t="e">
        <f t="shared" si="11"/>
        <v>#N/A</v>
      </c>
      <c r="M103" s="144" t="e">
        <f t="shared" si="12"/>
        <v>#N/A</v>
      </c>
      <c r="N103" s="144" t="e">
        <f t="shared" si="13"/>
        <v>#N/A</v>
      </c>
      <c r="O103" s="144" t="e">
        <f t="shared" si="14"/>
        <v>#N/A</v>
      </c>
    </row>
    <row r="104" spans="1:15">
      <c r="A104" s="48">
        <f t="shared" si="2"/>
        <v>0</v>
      </c>
      <c r="D104" s="144" t="e">
        <f t="shared" si="3"/>
        <v>#N/A</v>
      </c>
      <c r="E104" s="144" t="e">
        <f t="shared" si="4"/>
        <v>#N/A</v>
      </c>
      <c r="F104" s="144" t="e">
        <f t="shared" si="5"/>
        <v>#N/A</v>
      </c>
      <c r="G104" s="144" t="e">
        <f t="shared" si="6"/>
        <v>#N/A</v>
      </c>
      <c r="H104" s="144" t="e">
        <f t="shared" si="7"/>
        <v>#N/A</v>
      </c>
      <c r="I104" s="144" t="e">
        <f t="shared" si="8"/>
        <v>#N/A</v>
      </c>
      <c r="J104" s="144" t="e">
        <f t="shared" si="9"/>
        <v>#N/A</v>
      </c>
      <c r="K104" s="144" t="e">
        <f t="shared" si="10"/>
        <v>#N/A</v>
      </c>
      <c r="L104" s="144" t="e">
        <f t="shared" si="11"/>
        <v>#N/A</v>
      </c>
      <c r="M104" s="144" t="e">
        <f t="shared" si="12"/>
        <v>#N/A</v>
      </c>
      <c r="N104" s="144" t="e">
        <f t="shared" si="13"/>
        <v>#N/A</v>
      </c>
      <c r="O104" s="144" t="e">
        <f t="shared" si="14"/>
        <v>#N/A</v>
      </c>
    </row>
    <row r="105" spans="1:15">
      <c r="A105" s="48">
        <f t="shared" si="2"/>
        <v>0</v>
      </c>
      <c r="D105" s="144" t="e">
        <f t="shared" si="3"/>
        <v>#N/A</v>
      </c>
      <c r="E105" s="144" t="e">
        <f t="shared" si="4"/>
        <v>#N/A</v>
      </c>
      <c r="F105" s="144" t="e">
        <f t="shared" si="5"/>
        <v>#N/A</v>
      </c>
      <c r="G105" s="144" t="e">
        <f t="shared" si="6"/>
        <v>#N/A</v>
      </c>
      <c r="H105" s="144" t="e">
        <f t="shared" si="7"/>
        <v>#N/A</v>
      </c>
      <c r="I105" s="144" t="e">
        <f t="shared" si="8"/>
        <v>#N/A</v>
      </c>
      <c r="J105" s="144" t="e">
        <f t="shared" si="9"/>
        <v>#N/A</v>
      </c>
      <c r="K105" s="144" t="e">
        <f t="shared" si="10"/>
        <v>#N/A</v>
      </c>
      <c r="L105" s="144" t="e">
        <f t="shared" si="11"/>
        <v>#N/A</v>
      </c>
      <c r="M105" s="144" t="e">
        <f t="shared" si="12"/>
        <v>#N/A</v>
      </c>
      <c r="N105" s="144" t="e">
        <f t="shared" si="13"/>
        <v>#N/A</v>
      </c>
      <c r="O105" s="144" t="e">
        <f t="shared" si="14"/>
        <v>#N/A</v>
      </c>
    </row>
    <row r="106" spans="1:15">
      <c r="A106" s="48">
        <f t="shared" si="2"/>
        <v>0</v>
      </c>
      <c r="D106" s="144" t="e">
        <f t="shared" si="3"/>
        <v>#N/A</v>
      </c>
      <c r="E106" s="144" t="e">
        <f t="shared" si="4"/>
        <v>#N/A</v>
      </c>
      <c r="F106" s="144" t="e">
        <f t="shared" si="5"/>
        <v>#N/A</v>
      </c>
      <c r="G106" s="144" t="e">
        <f t="shared" si="6"/>
        <v>#N/A</v>
      </c>
      <c r="H106" s="144" t="e">
        <f t="shared" si="7"/>
        <v>#N/A</v>
      </c>
      <c r="I106" s="144" t="e">
        <f t="shared" si="8"/>
        <v>#N/A</v>
      </c>
      <c r="J106" s="144" t="e">
        <f t="shared" si="9"/>
        <v>#N/A</v>
      </c>
      <c r="K106" s="144" t="e">
        <f t="shared" si="10"/>
        <v>#N/A</v>
      </c>
      <c r="L106" s="144" t="e">
        <f t="shared" si="11"/>
        <v>#N/A</v>
      </c>
      <c r="M106" s="144" t="e">
        <f t="shared" si="12"/>
        <v>#N/A</v>
      </c>
      <c r="N106" s="144" t="e">
        <f t="shared" si="13"/>
        <v>#N/A</v>
      </c>
      <c r="O106" s="144" t="e">
        <f t="shared" si="14"/>
        <v>#N/A</v>
      </c>
    </row>
    <row r="107" spans="1:15">
      <c r="A107" s="201" t="str">
        <f t="shared" si="2"/>
        <v>INSUMOS PROCESOS PRODUCTIVOS</v>
      </c>
      <c r="D107" s="206"/>
      <c r="E107" s="206"/>
      <c r="F107" s="206"/>
      <c r="G107" s="206"/>
      <c r="H107" s="206"/>
      <c r="I107" s="206"/>
      <c r="J107" s="206"/>
      <c r="K107" s="206"/>
      <c r="L107" s="206"/>
      <c r="M107" s="206"/>
      <c r="N107" s="206"/>
      <c r="O107" s="207"/>
    </row>
    <row r="108" spans="1:15">
      <c r="A108" s="48">
        <f t="shared" si="2"/>
        <v>0</v>
      </c>
      <c r="D108" s="144" t="e">
        <f t="shared" ref="D108:D117" si="15">D20/$D$91</f>
        <v>#N/A</v>
      </c>
      <c r="E108" s="144" t="e">
        <f t="shared" ref="E108:E117" si="16">E20/$E$91</f>
        <v>#N/A</v>
      </c>
      <c r="F108" s="144" t="e">
        <f t="shared" ref="F108:F117" si="17">F20/$F$91</f>
        <v>#N/A</v>
      </c>
      <c r="G108" s="144" t="e">
        <f t="shared" ref="G108:G117" si="18">G20/$G$91</f>
        <v>#N/A</v>
      </c>
      <c r="H108" s="144" t="e">
        <f t="shared" ref="H108:H117" si="19">H20/$H$91</f>
        <v>#N/A</v>
      </c>
      <c r="I108" s="144" t="e">
        <f t="shared" ref="I108:I117" si="20">I20/$I$91</f>
        <v>#N/A</v>
      </c>
      <c r="J108" s="144" t="e">
        <f t="shared" ref="J108:J117" si="21">J20/$J$91</f>
        <v>#N/A</v>
      </c>
      <c r="K108" s="144" t="e">
        <f t="shared" ref="K108:K117" si="22">K20/$K$91</f>
        <v>#N/A</v>
      </c>
      <c r="L108" s="144" t="e">
        <f t="shared" ref="L108:L117" si="23">L20/$L$91</f>
        <v>#N/A</v>
      </c>
      <c r="M108" s="144" t="e">
        <f t="shared" ref="M108:M117" si="24">M20/$M$91</f>
        <v>#N/A</v>
      </c>
      <c r="N108" s="144" t="e">
        <f t="shared" ref="N108:N117" si="25">N20/$N$91</f>
        <v>#N/A</v>
      </c>
      <c r="O108" s="144" t="e">
        <f t="shared" ref="O108:O117" si="26">O20/$O$91</f>
        <v>#N/A</v>
      </c>
    </row>
    <row r="109" spans="1:15">
      <c r="A109" s="48">
        <f t="shared" si="2"/>
        <v>0</v>
      </c>
      <c r="D109" s="144" t="e">
        <f t="shared" si="15"/>
        <v>#N/A</v>
      </c>
      <c r="E109" s="144" t="e">
        <f t="shared" si="16"/>
        <v>#N/A</v>
      </c>
      <c r="F109" s="144" t="e">
        <f t="shared" si="17"/>
        <v>#N/A</v>
      </c>
      <c r="G109" s="144" t="e">
        <f t="shared" si="18"/>
        <v>#N/A</v>
      </c>
      <c r="H109" s="144" t="e">
        <f t="shared" si="19"/>
        <v>#N/A</v>
      </c>
      <c r="I109" s="144" t="e">
        <f t="shared" si="20"/>
        <v>#N/A</v>
      </c>
      <c r="J109" s="144" t="e">
        <f t="shared" si="21"/>
        <v>#N/A</v>
      </c>
      <c r="K109" s="144" t="e">
        <f t="shared" si="22"/>
        <v>#N/A</v>
      </c>
      <c r="L109" s="144" t="e">
        <f t="shared" si="23"/>
        <v>#N/A</v>
      </c>
      <c r="M109" s="144" t="e">
        <f t="shared" si="24"/>
        <v>#N/A</v>
      </c>
      <c r="N109" s="144" t="e">
        <f t="shared" si="25"/>
        <v>#N/A</v>
      </c>
      <c r="O109" s="144" t="e">
        <f t="shared" si="26"/>
        <v>#N/A</v>
      </c>
    </row>
    <row r="110" spans="1:15">
      <c r="A110" s="48">
        <f t="shared" si="2"/>
        <v>0</v>
      </c>
      <c r="D110" s="144" t="e">
        <f t="shared" si="15"/>
        <v>#N/A</v>
      </c>
      <c r="E110" s="144" t="e">
        <f t="shared" si="16"/>
        <v>#N/A</v>
      </c>
      <c r="F110" s="144" t="e">
        <f t="shared" si="17"/>
        <v>#N/A</v>
      </c>
      <c r="G110" s="144" t="e">
        <f t="shared" si="18"/>
        <v>#N/A</v>
      </c>
      <c r="H110" s="144" t="e">
        <f t="shared" si="19"/>
        <v>#N/A</v>
      </c>
      <c r="I110" s="144" t="e">
        <f t="shared" si="20"/>
        <v>#N/A</v>
      </c>
      <c r="J110" s="144" t="e">
        <f t="shared" si="21"/>
        <v>#N/A</v>
      </c>
      <c r="K110" s="144" t="e">
        <f t="shared" si="22"/>
        <v>#N/A</v>
      </c>
      <c r="L110" s="144" t="e">
        <f t="shared" si="23"/>
        <v>#N/A</v>
      </c>
      <c r="M110" s="144" t="e">
        <f t="shared" si="24"/>
        <v>#N/A</v>
      </c>
      <c r="N110" s="144" t="e">
        <f t="shared" si="25"/>
        <v>#N/A</v>
      </c>
      <c r="O110" s="144" t="e">
        <f t="shared" si="26"/>
        <v>#N/A</v>
      </c>
    </row>
    <row r="111" spans="1:15">
      <c r="A111" s="48">
        <f t="shared" si="2"/>
        <v>0</v>
      </c>
      <c r="D111" s="144" t="e">
        <f t="shared" si="15"/>
        <v>#N/A</v>
      </c>
      <c r="E111" s="144" t="e">
        <f t="shared" si="16"/>
        <v>#N/A</v>
      </c>
      <c r="F111" s="144" t="e">
        <f t="shared" si="17"/>
        <v>#N/A</v>
      </c>
      <c r="G111" s="144" t="e">
        <f t="shared" si="18"/>
        <v>#N/A</v>
      </c>
      <c r="H111" s="144" t="e">
        <f t="shared" si="19"/>
        <v>#N/A</v>
      </c>
      <c r="I111" s="144" t="e">
        <f t="shared" si="20"/>
        <v>#N/A</v>
      </c>
      <c r="J111" s="144" t="e">
        <f t="shared" si="21"/>
        <v>#N/A</v>
      </c>
      <c r="K111" s="144" t="e">
        <f t="shared" si="22"/>
        <v>#N/A</v>
      </c>
      <c r="L111" s="144" t="e">
        <f t="shared" si="23"/>
        <v>#N/A</v>
      </c>
      <c r="M111" s="144" t="e">
        <f t="shared" si="24"/>
        <v>#N/A</v>
      </c>
      <c r="N111" s="144" t="e">
        <f t="shared" si="25"/>
        <v>#N/A</v>
      </c>
      <c r="O111" s="144" t="e">
        <f t="shared" si="26"/>
        <v>#N/A</v>
      </c>
    </row>
    <row r="112" spans="1:15">
      <c r="A112" s="48">
        <f t="shared" si="2"/>
        <v>0</v>
      </c>
      <c r="D112" s="144" t="e">
        <f t="shared" si="15"/>
        <v>#N/A</v>
      </c>
      <c r="E112" s="144" t="e">
        <f t="shared" si="16"/>
        <v>#N/A</v>
      </c>
      <c r="F112" s="144" t="e">
        <f t="shared" si="17"/>
        <v>#N/A</v>
      </c>
      <c r="G112" s="144" t="e">
        <f t="shared" si="18"/>
        <v>#N/A</v>
      </c>
      <c r="H112" s="144" t="e">
        <f t="shared" si="19"/>
        <v>#N/A</v>
      </c>
      <c r="I112" s="144" t="e">
        <f t="shared" si="20"/>
        <v>#N/A</v>
      </c>
      <c r="J112" s="144" t="e">
        <f t="shared" si="21"/>
        <v>#N/A</v>
      </c>
      <c r="K112" s="144" t="e">
        <f t="shared" si="22"/>
        <v>#N/A</v>
      </c>
      <c r="L112" s="144" t="e">
        <f t="shared" si="23"/>
        <v>#N/A</v>
      </c>
      <c r="M112" s="144" t="e">
        <f t="shared" si="24"/>
        <v>#N/A</v>
      </c>
      <c r="N112" s="144" t="e">
        <f t="shared" si="25"/>
        <v>#N/A</v>
      </c>
      <c r="O112" s="144" t="e">
        <f t="shared" si="26"/>
        <v>#N/A</v>
      </c>
    </row>
    <row r="113" spans="1:15">
      <c r="A113" s="48">
        <f t="shared" si="2"/>
        <v>0</v>
      </c>
      <c r="D113" s="144" t="e">
        <f t="shared" si="15"/>
        <v>#N/A</v>
      </c>
      <c r="E113" s="144" t="e">
        <f t="shared" si="16"/>
        <v>#N/A</v>
      </c>
      <c r="F113" s="144" t="e">
        <f t="shared" si="17"/>
        <v>#N/A</v>
      </c>
      <c r="G113" s="144" t="e">
        <f t="shared" si="18"/>
        <v>#N/A</v>
      </c>
      <c r="H113" s="144" t="e">
        <f t="shared" si="19"/>
        <v>#N/A</v>
      </c>
      <c r="I113" s="144" t="e">
        <f t="shared" si="20"/>
        <v>#N/A</v>
      </c>
      <c r="J113" s="144" t="e">
        <f t="shared" si="21"/>
        <v>#N/A</v>
      </c>
      <c r="K113" s="144" t="e">
        <f t="shared" si="22"/>
        <v>#N/A</v>
      </c>
      <c r="L113" s="144" t="e">
        <f t="shared" si="23"/>
        <v>#N/A</v>
      </c>
      <c r="M113" s="144" t="e">
        <f t="shared" si="24"/>
        <v>#N/A</v>
      </c>
      <c r="N113" s="144" t="e">
        <f t="shared" si="25"/>
        <v>#N/A</v>
      </c>
      <c r="O113" s="144" t="e">
        <f t="shared" si="26"/>
        <v>#N/A</v>
      </c>
    </row>
    <row r="114" spans="1:15">
      <c r="A114" s="48">
        <f t="shared" si="2"/>
        <v>0</v>
      </c>
      <c r="D114" s="144" t="e">
        <f t="shared" si="15"/>
        <v>#N/A</v>
      </c>
      <c r="E114" s="144" t="e">
        <f t="shared" si="16"/>
        <v>#N/A</v>
      </c>
      <c r="F114" s="144" t="e">
        <f t="shared" si="17"/>
        <v>#N/A</v>
      </c>
      <c r="G114" s="144" t="e">
        <f t="shared" si="18"/>
        <v>#N/A</v>
      </c>
      <c r="H114" s="144" t="e">
        <f t="shared" si="19"/>
        <v>#N/A</v>
      </c>
      <c r="I114" s="144" t="e">
        <f t="shared" si="20"/>
        <v>#N/A</v>
      </c>
      <c r="J114" s="144" t="e">
        <f t="shared" si="21"/>
        <v>#N/A</v>
      </c>
      <c r="K114" s="144" t="e">
        <f t="shared" si="22"/>
        <v>#N/A</v>
      </c>
      <c r="L114" s="144" t="e">
        <f t="shared" si="23"/>
        <v>#N/A</v>
      </c>
      <c r="M114" s="144" t="e">
        <f t="shared" si="24"/>
        <v>#N/A</v>
      </c>
      <c r="N114" s="144" t="e">
        <f t="shared" si="25"/>
        <v>#N/A</v>
      </c>
      <c r="O114" s="144" t="e">
        <f t="shared" si="26"/>
        <v>#N/A</v>
      </c>
    </row>
    <row r="115" spans="1:15">
      <c r="A115" s="48">
        <f t="shared" si="2"/>
        <v>0</v>
      </c>
      <c r="D115" s="144" t="e">
        <f t="shared" si="15"/>
        <v>#N/A</v>
      </c>
      <c r="E115" s="144" t="e">
        <f t="shared" si="16"/>
        <v>#N/A</v>
      </c>
      <c r="F115" s="144" t="e">
        <f t="shared" si="17"/>
        <v>#N/A</v>
      </c>
      <c r="G115" s="144" t="e">
        <f t="shared" si="18"/>
        <v>#N/A</v>
      </c>
      <c r="H115" s="144" t="e">
        <f t="shared" si="19"/>
        <v>#N/A</v>
      </c>
      <c r="I115" s="144" t="e">
        <f t="shared" si="20"/>
        <v>#N/A</v>
      </c>
      <c r="J115" s="144" t="e">
        <f t="shared" si="21"/>
        <v>#N/A</v>
      </c>
      <c r="K115" s="144" t="e">
        <f t="shared" si="22"/>
        <v>#N/A</v>
      </c>
      <c r="L115" s="144" t="e">
        <f t="shared" si="23"/>
        <v>#N/A</v>
      </c>
      <c r="M115" s="144" t="e">
        <f t="shared" si="24"/>
        <v>#N/A</v>
      </c>
      <c r="N115" s="144" t="e">
        <f t="shared" si="25"/>
        <v>#N/A</v>
      </c>
      <c r="O115" s="144" t="e">
        <f t="shared" si="26"/>
        <v>#N/A</v>
      </c>
    </row>
    <row r="116" spans="1:15">
      <c r="A116" s="48">
        <f t="shared" si="2"/>
        <v>0</v>
      </c>
      <c r="D116" s="144" t="e">
        <f t="shared" si="15"/>
        <v>#N/A</v>
      </c>
      <c r="E116" s="144" t="e">
        <f t="shared" si="16"/>
        <v>#N/A</v>
      </c>
      <c r="F116" s="144" t="e">
        <f t="shared" si="17"/>
        <v>#N/A</v>
      </c>
      <c r="G116" s="144" t="e">
        <f t="shared" si="18"/>
        <v>#N/A</v>
      </c>
      <c r="H116" s="144" t="e">
        <f t="shared" si="19"/>
        <v>#N/A</v>
      </c>
      <c r="I116" s="144" t="e">
        <f t="shared" si="20"/>
        <v>#N/A</v>
      </c>
      <c r="J116" s="144" t="e">
        <f t="shared" si="21"/>
        <v>#N/A</v>
      </c>
      <c r="K116" s="144" t="e">
        <f t="shared" si="22"/>
        <v>#N/A</v>
      </c>
      <c r="L116" s="144" t="e">
        <f t="shared" si="23"/>
        <v>#N/A</v>
      </c>
      <c r="M116" s="144" t="e">
        <f t="shared" si="24"/>
        <v>#N/A</v>
      </c>
      <c r="N116" s="144" t="e">
        <f t="shared" si="25"/>
        <v>#N/A</v>
      </c>
      <c r="O116" s="144" t="e">
        <f t="shared" si="26"/>
        <v>#N/A</v>
      </c>
    </row>
    <row r="117" spans="1:15">
      <c r="A117" s="48">
        <f t="shared" si="2"/>
        <v>0</v>
      </c>
      <c r="D117" s="144" t="e">
        <f t="shared" si="15"/>
        <v>#N/A</v>
      </c>
      <c r="E117" s="144" t="e">
        <f t="shared" si="16"/>
        <v>#N/A</v>
      </c>
      <c r="F117" s="144" t="e">
        <f t="shared" si="17"/>
        <v>#N/A</v>
      </c>
      <c r="G117" s="144" t="e">
        <f t="shared" si="18"/>
        <v>#N/A</v>
      </c>
      <c r="H117" s="144" t="e">
        <f t="shared" si="19"/>
        <v>#N/A</v>
      </c>
      <c r="I117" s="144" t="e">
        <f t="shared" si="20"/>
        <v>#N/A</v>
      </c>
      <c r="J117" s="144" t="e">
        <f t="shared" si="21"/>
        <v>#N/A</v>
      </c>
      <c r="K117" s="144" t="e">
        <f t="shared" si="22"/>
        <v>#N/A</v>
      </c>
      <c r="L117" s="144" t="e">
        <f t="shared" si="23"/>
        <v>#N/A</v>
      </c>
      <c r="M117" s="144" t="e">
        <f t="shared" si="24"/>
        <v>#N/A</v>
      </c>
      <c r="N117" s="144" t="e">
        <f t="shared" si="25"/>
        <v>#N/A</v>
      </c>
      <c r="O117" s="144" t="e">
        <f t="shared" si="26"/>
        <v>#N/A</v>
      </c>
    </row>
    <row r="118" spans="1:15">
      <c r="A118" s="201" t="str">
        <f t="shared" si="2"/>
        <v>INSUMOS ENVASADO</v>
      </c>
      <c r="D118" s="206"/>
      <c r="E118" s="206"/>
      <c r="F118" s="206"/>
      <c r="G118" s="206"/>
      <c r="H118" s="206"/>
      <c r="I118" s="206"/>
      <c r="J118" s="206"/>
      <c r="K118" s="206"/>
      <c r="L118" s="206"/>
      <c r="M118" s="206"/>
      <c r="N118" s="206"/>
      <c r="O118" s="207"/>
    </row>
    <row r="119" spans="1:15">
      <c r="A119" s="48">
        <f t="shared" si="2"/>
        <v>0</v>
      </c>
      <c r="D119" s="144" t="e">
        <f t="shared" ref="D119:D128" si="27">D31/$D$91</f>
        <v>#N/A</v>
      </c>
      <c r="E119" s="144" t="e">
        <f t="shared" ref="E119:E128" si="28">E31/$E$91</f>
        <v>#N/A</v>
      </c>
      <c r="F119" s="144" t="e">
        <f t="shared" ref="F119:F128" si="29">F31/$F$91</f>
        <v>#N/A</v>
      </c>
      <c r="G119" s="144" t="e">
        <f t="shared" ref="G119:G128" si="30">G31/$G$91</f>
        <v>#N/A</v>
      </c>
      <c r="H119" s="144" t="e">
        <f t="shared" ref="H119:H128" si="31">H31/$H$91</f>
        <v>#N/A</v>
      </c>
      <c r="I119" s="144" t="e">
        <f t="shared" ref="I119:I128" si="32">I31/$I$91</f>
        <v>#N/A</v>
      </c>
      <c r="J119" s="144" t="e">
        <f t="shared" ref="J119:J128" si="33">J31/$J$91</f>
        <v>#N/A</v>
      </c>
      <c r="K119" s="144" t="e">
        <f t="shared" ref="K119:K128" si="34">K31/$K$91</f>
        <v>#N/A</v>
      </c>
      <c r="L119" s="144" t="e">
        <f t="shared" ref="L119:L128" si="35">L31/$L$91</f>
        <v>#N/A</v>
      </c>
      <c r="M119" s="144" t="e">
        <f t="shared" ref="M119:M128" si="36">M31/$M$91</f>
        <v>#N/A</v>
      </c>
      <c r="N119" s="144" t="e">
        <f t="shared" ref="N119:N128" si="37">N31/$N$91</f>
        <v>#N/A</v>
      </c>
      <c r="O119" s="144" t="e">
        <f t="shared" ref="O119:O128" si="38">O31/$O$91</f>
        <v>#N/A</v>
      </c>
    </row>
    <row r="120" spans="1:15">
      <c r="A120" s="48">
        <f t="shared" si="2"/>
        <v>0</v>
      </c>
      <c r="D120" s="144" t="e">
        <f t="shared" si="27"/>
        <v>#N/A</v>
      </c>
      <c r="E120" s="144" t="e">
        <f t="shared" si="28"/>
        <v>#N/A</v>
      </c>
      <c r="F120" s="144" t="e">
        <f t="shared" si="29"/>
        <v>#N/A</v>
      </c>
      <c r="G120" s="144" t="e">
        <f t="shared" si="30"/>
        <v>#N/A</v>
      </c>
      <c r="H120" s="144" t="e">
        <f t="shared" si="31"/>
        <v>#N/A</v>
      </c>
      <c r="I120" s="144" t="e">
        <f t="shared" si="32"/>
        <v>#N/A</v>
      </c>
      <c r="J120" s="144" t="e">
        <f t="shared" si="33"/>
        <v>#N/A</v>
      </c>
      <c r="K120" s="144" t="e">
        <f t="shared" si="34"/>
        <v>#N/A</v>
      </c>
      <c r="L120" s="144" t="e">
        <f t="shared" si="35"/>
        <v>#N/A</v>
      </c>
      <c r="M120" s="144" t="e">
        <f t="shared" si="36"/>
        <v>#N/A</v>
      </c>
      <c r="N120" s="144" t="e">
        <f t="shared" si="37"/>
        <v>#N/A</v>
      </c>
      <c r="O120" s="144" t="e">
        <f t="shared" si="38"/>
        <v>#N/A</v>
      </c>
    </row>
    <row r="121" spans="1:15">
      <c r="A121" s="48">
        <f t="shared" si="2"/>
        <v>0</v>
      </c>
      <c r="D121" s="144" t="e">
        <f t="shared" si="27"/>
        <v>#N/A</v>
      </c>
      <c r="E121" s="144" t="e">
        <f t="shared" si="28"/>
        <v>#N/A</v>
      </c>
      <c r="F121" s="144" t="e">
        <f t="shared" si="29"/>
        <v>#N/A</v>
      </c>
      <c r="G121" s="144" t="e">
        <f t="shared" si="30"/>
        <v>#N/A</v>
      </c>
      <c r="H121" s="144" t="e">
        <f t="shared" si="31"/>
        <v>#N/A</v>
      </c>
      <c r="I121" s="144" t="e">
        <f t="shared" si="32"/>
        <v>#N/A</v>
      </c>
      <c r="J121" s="144" t="e">
        <f t="shared" si="33"/>
        <v>#N/A</v>
      </c>
      <c r="K121" s="144" t="e">
        <f t="shared" si="34"/>
        <v>#N/A</v>
      </c>
      <c r="L121" s="144" t="e">
        <f t="shared" si="35"/>
        <v>#N/A</v>
      </c>
      <c r="M121" s="144" t="e">
        <f t="shared" si="36"/>
        <v>#N/A</v>
      </c>
      <c r="N121" s="144" t="e">
        <f t="shared" si="37"/>
        <v>#N/A</v>
      </c>
      <c r="O121" s="144" t="e">
        <f t="shared" si="38"/>
        <v>#N/A</v>
      </c>
    </row>
    <row r="122" spans="1:15">
      <c r="A122" s="48">
        <f t="shared" si="2"/>
        <v>0</v>
      </c>
      <c r="D122" s="144" t="e">
        <f t="shared" si="27"/>
        <v>#N/A</v>
      </c>
      <c r="E122" s="144" t="e">
        <f t="shared" si="28"/>
        <v>#N/A</v>
      </c>
      <c r="F122" s="144" t="e">
        <f t="shared" si="29"/>
        <v>#N/A</v>
      </c>
      <c r="G122" s="144" t="e">
        <f t="shared" si="30"/>
        <v>#N/A</v>
      </c>
      <c r="H122" s="144" t="e">
        <f t="shared" si="31"/>
        <v>#N/A</v>
      </c>
      <c r="I122" s="144" t="e">
        <f t="shared" si="32"/>
        <v>#N/A</v>
      </c>
      <c r="J122" s="144" t="e">
        <f t="shared" si="33"/>
        <v>#N/A</v>
      </c>
      <c r="K122" s="144" t="e">
        <f t="shared" si="34"/>
        <v>#N/A</v>
      </c>
      <c r="L122" s="144" t="e">
        <f t="shared" si="35"/>
        <v>#N/A</v>
      </c>
      <c r="M122" s="144" t="e">
        <f t="shared" si="36"/>
        <v>#N/A</v>
      </c>
      <c r="N122" s="144" t="e">
        <f t="shared" si="37"/>
        <v>#N/A</v>
      </c>
      <c r="O122" s="144" t="e">
        <f t="shared" si="38"/>
        <v>#N/A</v>
      </c>
    </row>
    <row r="123" spans="1:15">
      <c r="A123" s="48">
        <f t="shared" si="2"/>
        <v>0</v>
      </c>
      <c r="D123" s="144" t="e">
        <f t="shared" si="27"/>
        <v>#N/A</v>
      </c>
      <c r="E123" s="144" t="e">
        <f t="shared" si="28"/>
        <v>#N/A</v>
      </c>
      <c r="F123" s="144" t="e">
        <f t="shared" si="29"/>
        <v>#N/A</v>
      </c>
      <c r="G123" s="144" t="e">
        <f t="shared" si="30"/>
        <v>#N/A</v>
      </c>
      <c r="H123" s="144" t="e">
        <f t="shared" si="31"/>
        <v>#N/A</v>
      </c>
      <c r="I123" s="144" t="e">
        <f t="shared" si="32"/>
        <v>#N/A</v>
      </c>
      <c r="J123" s="144" t="e">
        <f t="shared" si="33"/>
        <v>#N/A</v>
      </c>
      <c r="K123" s="144" t="e">
        <f t="shared" si="34"/>
        <v>#N/A</v>
      </c>
      <c r="L123" s="144" t="e">
        <f t="shared" si="35"/>
        <v>#N/A</v>
      </c>
      <c r="M123" s="144" t="e">
        <f t="shared" si="36"/>
        <v>#N/A</v>
      </c>
      <c r="N123" s="144" t="e">
        <f t="shared" si="37"/>
        <v>#N/A</v>
      </c>
      <c r="O123" s="144" t="e">
        <f t="shared" si="38"/>
        <v>#N/A</v>
      </c>
    </row>
    <row r="124" spans="1:15">
      <c r="A124" s="48">
        <f t="shared" si="2"/>
        <v>0</v>
      </c>
      <c r="D124" s="144" t="e">
        <f t="shared" si="27"/>
        <v>#N/A</v>
      </c>
      <c r="E124" s="144" t="e">
        <f t="shared" si="28"/>
        <v>#N/A</v>
      </c>
      <c r="F124" s="144" t="e">
        <f t="shared" si="29"/>
        <v>#N/A</v>
      </c>
      <c r="G124" s="144" t="e">
        <f t="shared" si="30"/>
        <v>#N/A</v>
      </c>
      <c r="H124" s="144" t="e">
        <f t="shared" si="31"/>
        <v>#N/A</v>
      </c>
      <c r="I124" s="144" t="e">
        <f t="shared" si="32"/>
        <v>#N/A</v>
      </c>
      <c r="J124" s="144" t="e">
        <f t="shared" si="33"/>
        <v>#N/A</v>
      </c>
      <c r="K124" s="144" t="e">
        <f t="shared" si="34"/>
        <v>#N/A</v>
      </c>
      <c r="L124" s="144" t="e">
        <f t="shared" si="35"/>
        <v>#N/A</v>
      </c>
      <c r="M124" s="144" t="e">
        <f t="shared" si="36"/>
        <v>#N/A</v>
      </c>
      <c r="N124" s="144" t="e">
        <f t="shared" si="37"/>
        <v>#N/A</v>
      </c>
      <c r="O124" s="144" t="e">
        <f t="shared" si="38"/>
        <v>#N/A</v>
      </c>
    </row>
    <row r="125" spans="1:15">
      <c r="A125" s="48">
        <f t="shared" si="2"/>
        <v>0</v>
      </c>
      <c r="D125" s="144" t="e">
        <f t="shared" si="27"/>
        <v>#N/A</v>
      </c>
      <c r="E125" s="144" t="e">
        <f t="shared" si="28"/>
        <v>#N/A</v>
      </c>
      <c r="F125" s="144" t="e">
        <f t="shared" si="29"/>
        <v>#N/A</v>
      </c>
      <c r="G125" s="144" t="e">
        <f t="shared" si="30"/>
        <v>#N/A</v>
      </c>
      <c r="H125" s="144" t="e">
        <f t="shared" si="31"/>
        <v>#N/A</v>
      </c>
      <c r="I125" s="144" t="e">
        <f t="shared" si="32"/>
        <v>#N/A</v>
      </c>
      <c r="J125" s="144" t="e">
        <f t="shared" si="33"/>
        <v>#N/A</v>
      </c>
      <c r="K125" s="144" t="e">
        <f t="shared" si="34"/>
        <v>#N/A</v>
      </c>
      <c r="L125" s="144" t="e">
        <f t="shared" si="35"/>
        <v>#N/A</v>
      </c>
      <c r="M125" s="144" t="e">
        <f t="shared" si="36"/>
        <v>#N/A</v>
      </c>
      <c r="N125" s="144" t="e">
        <f t="shared" si="37"/>
        <v>#N/A</v>
      </c>
      <c r="O125" s="144" t="e">
        <f t="shared" si="38"/>
        <v>#N/A</v>
      </c>
    </row>
    <row r="126" spans="1:15">
      <c r="A126" s="48">
        <f t="shared" si="2"/>
        <v>0</v>
      </c>
      <c r="D126" s="144" t="e">
        <f t="shared" si="27"/>
        <v>#N/A</v>
      </c>
      <c r="E126" s="144" t="e">
        <f t="shared" si="28"/>
        <v>#N/A</v>
      </c>
      <c r="F126" s="144" t="e">
        <f t="shared" si="29"/>
        <v>#N/A</v>
      </c>
      <c r="G126" s="144" t="e">
        <f t="shared" si="30"/>
        <v>#N/A</v>
      </c>
      <c r="H126" s="144" t="e">
        <f t="shared" si="31"/>
        <v>#N/A</v>
      </c>
      <c r="I126" s="144" t="e">
        <f t="shared" si="32"/>
        <v>#N/A</v>
      </c>
      <c r="J126" s="144" t="e">
        <f t="shared" si="33"/>
        <v>#N/A</v>
      </c>
      <c r="K126" s="144" t="e">
        <f t="shared" si="34"/>
        <v>#N/A</v>
      </c>
      <c r="L126" s="144" t="e">
        <f t="shared" si="35"/>
        <v>#N/A</v>
      </c>
      <c r="M126" s="144" t="e">
        <f t="shared" si="36"/>
        <v>#N/A</v>
      </c>
      <c r="N126" s="144" t="e">
        <f t="shared" si="37"/>
        <v>#N/A</v>
      </c>
      <c r="O126" s="144" t="e">
        <f t="shared" si="38"/>
        <v>#N/A</v>
      </c>
    </row>
    <row r="127" spans="1:15">
      <c r="A127" s="48">
        <f t="shared" ref="A127:A158" si="39">A39</f>
        <v>0</v>
      </c>
      <c r="D127" s="144" t="e">
        <f t="shared" si="27"/>
        <v>#N/A</v>
      </c>
      <c r="E127" s="144" t="e">
        <f t="shared" si="28"/>
        <v>#N/A</v>
      </c>
      <c r="F127" s="144" t="e">
        <f t="shared" si="29"/>
        <v>#N/A</v>
      </c>
      <c r="G127" s="144" t="e">
        <f t="shared" si="30"/>
        <v>#N/A</v>
      </c>
      <c r="H127" s="144" t="e">
        <f t="shared" si="31"/>
        <v>#N/A</v>
      </c>
      <c r="I127" s="144" t="e">
        <f t="shared" si="32"/>
        <v>#N/A</v>
      </c>
      <c r="J127" s="144" t="e">
        <f t="shared" si="33"/>
        <v>#N/A</v>
      </c>
      <c r="K127" s="144" t="e">
        <f t="shared" si="34"/>
        <v>#N/A</v>
      </c>
      <c r="L127" s="144" t="e">
        <f t="shared" si="35"/>
        <v>#N/A</v>
      </c>
      <c r="M127" s="144" t="e">
        <f t="shared" si="36"/>
        <v>#N/A</v>
      </c>
      <c r="N127" s="144" t="e">
        <f t="shared" si="37"/>
        <v>#N/A</v>
      </c>
      <c r="O127" s="144" t="e">
        <f t="shared" si="38"/>
        <v>#N/A</v>
      </c>
    </row>
    <row r="128" spans="1:15">
      <c r="A128" s="48">
        <f t="shared" si="39"/>
        <v>0</v>
      </c>
      <c r="D128" s="144" t="e">
        <f t="shared" si="27"/>
        <v>#N/A</v>
      </c>
      <c r="E128" s="144" t="e">
        <f t="shared" si="28"/>
        <v>#N/A</v>
      </c>
      <c r="F128" s="144" t="e">
        <f t="shared" si="29"/>
        <v>#N/A</v>
      </c>
      <c r="G128" s="144" t="e">
        <f t="shared" si="30"/>
        <v>#N/A</v>
      </c>
      <c r="H128" s="144" t="e">
        <f t="shared" si="31"/>
        <v>#N/A</v>
      </c>
      <c r="I128" s="144" t="e">
        <f t="shared" si="32"/>
        <v>#N/A</v>
      </c>
      <c r="J128" s="144" t="e">
        <f t="shared" si="33"/>
        <v>#N/A</v>
      </c>
      <c r="K128" s="144" t="e">
        <f t="shared" si="34"/>
        <v>#N/A</v>
      </c>
      <c r="L128" s="144" t="e">
        <f t="shared" si="35"/>
        <v>#N/A</v>
      </c>
      <c r="M128" s="144" t="e">
        <f t="shared" si="36"/>
        <v>#N/A</v>
      </c>
      <c r="N128" s="144" t="e">
        <f t="shared" si="37"/>
        <v>#N/A</v>
      </c>
      <c r="O128" s="144" t="e">
        <f t="shared" si="38"/>
        <v>#N/A</v>
      </c>
    </row>
    <row r="129" spans="1:15">
      <c r="A129" s="201" t="str">
        <f t="shared" si="39"/>
        <v>INSUMOS PROCESOS AUXILIARES</v>
      </c>
      <c r="D129" s="206"/>
      <c r="E129" s="206"/>
      <c r="F129" s="206"/>
      <c r="G129" s="206"/>
      <c r="H129" s="206"/>
      <c r="I129" s="206"/>
      <c r="J129" s="206"/>
      <c r="K129" s="206"/>
      <c r="L129" s="206"/>
      <c r="M129" s="206"/>
      <c r="N129" s="206"/>
      <c r="O129" s="207"/>
    </row>
    <row r="130" spans="1:15">
      <c r="A130" s="48">
        <f t="shared" si="39"/>
        <v>0</v>
      </c>
      <c r="D130" s="144" t="e">
        <f t="shared" ref="D130:D139" si="40">D42/$D$91</f>
        <v>#N/A</v>
      </c>
      <c r="E130" s="144" t="e">
        <f t="shared" ref="E130:E139" si="41">E42/$E$91</f>
        <v>#N/A</v>
      </c>
      <c r="F130" s="144" t="e">
        <f t="shared" ref="F130:F139" si="42">F42/$F$91</f>
        <v>#N/A</v>
      </c>
      <c r="G130" s="144" t="e">
        <f t="shared" ref="G130:G139" si="43">G42/$G$91</f>
        <v>#N/A</v>
      </c>
      <c r="H130" s="144" t="e">
        <f t="shared" ref="H130:H139" si="44">H42/$H$91</f>
        <v>#N/A</v>
      </c>
      <c r="I130" s="144" t="e">
        <f t="shared" ref="I130:I139" si="45">I42/$I$91</f>
        <v>#N/A</v>
      </c>
      <c r="J130" s="144" t="e">
        <f t="shared" ref="J130:J139" si="46">J42/$J$91</f>
        <v>#N/A</v>
      </c>
      <c r="K130" s="144" t="e">
        <f t="shared" ref="K130:K139" si="47">K42/$K$91</f>
        <v>#N/A</v>
      </c>
      <c r="L130" s="144" t="e">
        <f t="shared" ref="L130:L139" si="48">L42/$L$91</f>
        <v>#N/A</v>
      </c>
      <c r="M130" s="144" t="e">
        <f t="shared" ref="M130:M139" si="49">M42/$M$91</f>
        <v>#N/A</v>
      </c>
      <c r="N130" s="144" t="e">
        <f t="shared" ref="N130:N139" si="50">N42/$N$91</f>
        <v>#N/A</v>
      </c>
      <c r="O130" s="144" t="e">
        <f t="shared" ref="O130:O139" si="51">O42/$O$91</f>
        <v>#N/A</v>
      </c>
    </row>
    <row r="131" spans="1:15">
      <c r="A131" s="48">
        <f t="shared" si="39"/>
        <v>0</v>
      </c>
      <c r="D131" s="144" t="e">
        <f t="shared" si="40"/>
        <v>#N/A</v>
      </c>
      <c r="E131" s="144" t="e">
        <f t="shared" si="41"/>
        <v>#N/A</v>
      </c>
      <c r="F131" s="144" t="e">
        <f t="shared" si="42"/>
        <v>#N/A</v>
      </c>
      <c r="G131" s="144" t="e">
        <f t="shared" si="43"/>
        <v>#N/A</v>
      </c>
      <c r="H131" s="144" t="e">
        <f t="shared" si="44"/>
        <v>#N/A</v>
      </c>
      <c r="I131" s="144" t="e">
        <f t="shared" si="45"/>
        <v>#N/A</v>
      </c>
      <c r="J131" s="144" t="e">
        <f t="shared" si="46"/>
        <v>#N/A</v>
      </c>
      <c r="K131" s="144" t="e">
        <f t="shared" si="47"/>
        <v>#N/A</v>
      </c>
      <c r="L131" s="144" t="e">
        <f t="shared" si="48"/>
        <v>#N/A</v>
      </c>
      <c r="M131" s="144" t="e">
        <f t="shared" si="49"/>
        <v>#N/A</v>
      </c>
      <c r="N131" s="144" t="e">
        <f t="shared" si="50"/>
        <v>#N/A</v>
      </c>
      <c r="O131" s="144" t="e">
        <f t="shared" si="51"/>
        <v>#N/A</v>
      </c>
    </row>
    <row r="132" spans="1:15">
      <c r="A132" s="48">
        <f t="shared" si="39"/>
        <v>0</v>
      </c>
      <c r="D132" s="144" t="e">
        <f t="shared" si="40"/>
        <v>#N/A</v>
      </c>
      <c r="E132" s="144" t="e">
        <f t="shared" si="41"/>
        <v>#N/A</v>
      </c>
      <c r="F132" s="144" t="e">
        <f t="shared" si="42"/>
        <v>#N/A</v>
      </c>
      <c r="G132" s="144" t="e">
        <f t="shared" si="43"/>
        <v>#N/A</v>
      </c>
      <c r="H132" s="144" t="e">
        <f t="shared" si="44"/>
        <v>#N/A</v>
      </c>
      <c r="I132" s="144" t="e">
        <f t="shared" si="45"/>
        <v>#N/A</v>
      </c>
      <c r="J132" s="144" t="e">
        <f t="shared" si="46"/>
        <v>#N/A</v>
      </c>
      <c r="K132" s="144" t="e">
        <f t="shared" si="47"/>
        <v>#N/A</v>
      </c>
      <c r="L132" s="144" t="e">
        <f t="shared" si="48"/>
        <v>#N/A</v>
      </c>
      <c r="M132" s="144" t="e">
        <f t="shared" si="49"/>
        <v>#N/A</v>
      </c>
      <c r="N132" s="144" t="e">
        <f t="shared" si="50"/>
        <v>#N/A</v>
      </c>
      <c r="O132" s="144" t="e">
        <f t="shared" si="51"/>
        <v>#N/A</v>
      </c>
    </row>
    <row r="133" spans="1:15">
      <c r="A133" s="48">
        <f t="shared" si="39"/>
        <v>0</v>
      </c>
      <c r="D133" s="144" t="e">
        <f t="shared" si="40"/>
        <v>#N/A</v>
      </c>
      <c r="E133" s="144" t="e">
        <f t="shared" si="41"/>
        <v>#N/A</v>
      </c>
      <c r="F133" s="144" t="e">
        <f t="shared" si="42"/>
        <v>#N/A</v>
      </c>
      <c r="G133" s="144" t="e">
        <f t="shared" si="43"/>
        <v>#N/A</v>
      </c>
      <c r="H133" s="144" t="e">
        <f t="shared" si="44"/>
        <v>#N/A</v>
      </c>
      <c r="I133" s="144" t="e">
        <f t="shared" si="45"/>
        <v>#N/A</v>
      </c>
      <c r="J133" s="144" t="e">
        <f t="shared" si="46"/>
        <v>#N/A</v>
      </c>
      <c r="K133" s="144" t="e">
        <f t="shared" si="47"/>
        <v>#N/A</v>
      </c>
      <c r="L133" s="144" t="e">
        <f t="shared" si="48"/>
        <v>#N/A</v>
      </c>
      <c r="M133" s="144" t="e">
        <f t="shared" si="49"/>
        <v>#N/A</v>
      </c>
      <c r="N133" s="144" t="e">
        <f t="shared" si="50"/>
        <v>#N/A</v>
      </c>
      <c r="O133" s="144" t="e">
        <f t="shared" si="51"/>
        <v>#N/A</v>
      </c>
    </row>
    <row r="134" spans="1:15">
      <c r="A134" s="48">
        <f t="shared" si="39"/>
        <v>0</v>
      </c>
      <c r="D134" s="144" t="e">
        <f t="shared" si="40"/>
        <v>#N/A</v>
      </c>
      <c r="E134" s="144" t="e">
        <f t="shared" si="41"/>
        <v>#N/A</v>
      </c>
      <c r="F134" s="144" t="e">
        <f t="shared" si="42"/>
        <v>#N/A</v>
      </c>
      <c r="G134" s="144" t="e">
        <f t="shared" si="43"/>
        <v>#N/A</v>
      </c>
      <c r="H134" s="144" t="e">
        <f t="shared" si="44"/>
        <v>#N/A</v>
      </c>
      <c r="I134" s="144" t="e">
        <f t="shared" si="45"/>
        <v>#N/A</v>
      </c>
      <c r="J134" s="144" t="e">
        <f t="shared" si="46"/>
        <v>#N/A</v>
      </c>
      <c r="K134" s="144" t="e">
        <f t="shared" si="47"/>
        <v>#N/A</v>
      </c>
      <c r="L134" s="144" t="e">
        <f t="shared" si="48"/>
        <v>#N/A</v>
      </c>
      <c r="M134" s="144" t="e">
        <f t="shared" si="49"/>
        <v>#N/A</v>
      </c>
      <c r="N134" s="144" t="e">
        <f t="shared" si="50"/>
        <v>#N/A</v>
      </c>
      <c r="O134" s="144" t="e">
        <f t="shared" si="51"/>
        <v>#N/A</v>
      </c>
    </row>
    <row r="135" spans="1:15">
      <c r="A135" s="48">
        <f t="shared" si="39"/>
        <v>0</v>
      </c>
      <c r="D135" s="144" t="e">
        <f t="shared" si="40"/>
        <v>#N/A</v>
      </c>
      <c r="E135" s="144" t="e">
        <f t="shared" si="41"/>
        <v>#N/A</v>
      </c>
      <c r="F135" s="144" t="e">
        <f t="shared" si="42"/>
        <v>#N/A</v>
      </c>
      <c r="G135" s="144" t="e">
        <f t="shared" si="43"/>
        <v>#N/A</v>
      </c>
      <c r="H135" s="144" t="e">
        <f t="shared" si="44"/>
        <v>#N/A</v>
      </c>
      <c r="I135" s="144" t="e">
        <f t="shared" si="45"/>
        <v>#N/A</v>
      </c>
      <c r="J135" s="144" t="e">
        <f t="shared" si="46"/>
        <v>#N/A</v>
      </c>
      <c r="K135" s="144" t="e">
        <f t="shared" si="47"/>
        <v>#N/A</v>
      </c>
      <c r="L135" s="144" t="e">
        <f t="shared" si="48"/>
        <v>#N/A</v>
      </c>
      <c r="M135" s="144" t="e">
        <f t="shared" si="49"/>
        <v>#N/A</v>
      </c>
      <c r="N135" s="144" t="e">
        <f t="shared" si="50"/>
        <v>#N/A</v>
      </c>
      <c r="O135" s="144" t="e">
        <f t="shared" si="51"/>
        <v>#N/A</v>
      </c>
    </row>
    <row r="136" spans="1:15">
      <c r="A136" s="48">
        <f t="shared" si="39"/>
        <v>0</v>
      </c>
      <c r="D136" s="144" t="e">
        <f t="shared" si="40"/>
        <v>#N/A</v>
      </c>
      <c r="E136" s="144" t="e">
        <f t="shared" si="41"/>
        <v>#N/A</v>
      </c>
      <c r="F136" s="144" t="e">
        <f t="shared" si="42"/>
        <v>#N/A</v>
      </c>
      <c r="G136" s="144" t="e">
        <f t="shared" si="43"/>
        <v>#N/A</v>
      </c>
      <c r="H136" s="144" t="e">
        <f t="shared" si="44"/>
        <v>#N/A</v>
      </c>
      <c r="I136" s="144" t="e">
        <f t="shared" si="45"/>
        <v>#N/A</v>
      </c>
      <c r="J136" s="144" t="e">
        <f t="shared" si="46"/>
        <v>#N/A</v>
      </c>
      <c r="K136" s="144" t="e">
        <f t="shared" si="47"/>
        <v>#N/A</v>
      </c>
      <c r="L136" s="144" t="e">
        <f t="shared" si="48"/>
        <v>#N/A</v>
      </c>
      <c r="M136" s="144" t="e">
        <f t="shared" si="49"/>
        <v>#N/A</v>
      </c>
      <c r="N136" s="144" t="e">
        <f t="shared" si="50"/>
        <v>#N/A</v>
      </c>
      <c r="O136" s="144" t="e">
        <f t="shared" si="51"/>
        <v>#N/A</v>
      </c>
    </row>
    <row r="137" spans="1:15">
      <c r="A137" s="48">
        <f t="shared" si="39"/>
        <v>0</v>
      </c>
      <c r="D137" s="144" t="e">
        <f t="shared" si="40"/>
        <v>#N/A</v>
      </c>
      <c r="E137" s="144" t="e">
        <f t="shared" si="41"/>
        <v>#N/A</v>
      </c>
      <c r="F137" s="144" t="e">
        <f t="shared" si="42"/>
        <v>#N/A</v>
      </c>
      <c r="G137" s="144" t="e">
        <f t="shared" si="43"/>
        <v>#N/A</v>
      </c>
      <c r="H137" s="144" t="e">
        <f t="shared" si="44"/>
        <v>#N/A</v>
      </c>
      <c r="I137" s="144" t="e">
        <f t="shared" si="45"/>
        <v>#N/A</v>
      </c>
      <c r="J137" s="144" t="e">
        <f t="shared" si="46"/>
        <v>#N/A</v>
      </c>
      <c r="K137" s="144" t="e">
        <f t="shared" si="47"/>
        <v>#N/A</v>
      </c>
      <c r="L137" s="144" t="e">
        <f t="shared" si="48"/>
        <v>#N/A</v>
      </c>
      <c r="M137" s="144" t="e">
        <f t="shared" si="49"/>
        <v>#N/A</v>
      </c>
      <c r="N137" s="144" t="e">
        <f t="shared" si="50"/>
        <v>#N/A</v>
      </c>
      <c r="O137" s="144" t="e">
        <f t="shared" si="51"/>
        <v>#N/A</v>
      </c>
    </row>
    <row r="138" spans="1:15">
      <c r="A138" s="48">
        <f t="shared" si="39"/>
        <v>0</v>
      </c>
      <c r="D138" s="144" t="e">
        <f t="shared" si="40"/>
        <v>#N/A</v>
      </c>
      <c r="E138" s="144" t="e">
        <f t="shared" si="41"/>
        <v>#N/A</v>
      </c>
      <c r="F138" s="144" t="e">
        <f t="shared" si="42"/>
        <v>#N/A</v>
      </c>
      <c r="G138" s="144" t="e">
        <f t="shared" si="43"/>
        <v>#N/A</v>
      </c>
      <c r="H138" s="144" t="e">
        <f t="shared" si="44"/>
        <v>#N/A</v>
      </c>
      <c r="I138" s="144" t="e">
        <f t="shared" si="45"/>
        <v>#N/A</v>
      </c>
      <c r="J138" s="144" t="e">
        <f t="shared" si="46"/>
        <v>#N/A</v>
      </c>
      <c r="K138" s="144" t="e">
        <f t="shared" si="47"/>
        <v>#N/A</v>
      </c>
      <c r="L138" s="144" t="e">
        <f t="shared" si="48"/>
        <v>#N/A</v>
      </c>
      <c r="M138" s="144" t="e">
        <f t="shared" si="49"/>
        <v>#N/A</v>
      </c>
      <c r="N138" s="144" t="e">
        <f t="shared" si="50"/>
        <v>#N/A</v>
      </c>
      <c r="O138" s="144" t="e">
        <f t="shared" si="51"/>
        <v>#N/A</v>
      </c>
    </row>
    <row r="139" spans="1:15">
      <c r="A139" s="48">
        <f t="shared" si="39"/>
        <v>0</v>
      </c>
      <c r="D139" s="144" t="e">
        <f t="shared" si="40"/>
        <v>#N/A</v>
      </c>
      <c r="E139" s="144" t="e">
        <f t="shared" si="41"/>
        <v>#N/A</v>
      </c>
      <c r="F139" s="144" t="e">
        <f t="shared" si="42"/>
        <v>#N/A</v>
      </c>
      <c r="G139" s="144" t="e">
        <f t="shared" si="43"/>
        <v>#N/A</v>
      </c>
      <c r="H139" s="144" t="e">
        <f t="shared" si="44"/>
        <v>#N/A</v>
      </c>
      <c r="I139" s="144" t="e">
        <f t="shared" si="45"/>
        <v>#N/A</v>
      </c>
      <c r="J139" s="144" t="e">
        <f t="shared" si="46"/>
        <v>#N/A</v>
      </c>
      <c r="K139" s="144" t="e">
        <f t="shared" si="47"/>
        <v>#N/A</v>
      </c>
      <c r="L139" s="144" t="e">
        <f t="shared" si="48"/>
        <v>#N/A</v>
      </c>
      <c r="M139" s="144" t="e">
        <f t="shared" si="49"/>
        <v>#N/A</v>
      </c>
      <c r="N139" s="144" t="e">
        <f t="shared" si="50"/>
        <v>#N/A</v>
      </c>
      <c r="O139" s="144" t="e">
        <f t="shared" si="51"/>
        <v>#N/A</v>
      </c>
    </row>
    <row r="140" spans="1:15">
      <c r="A140" s="148" t="str">
        <f t="shared" si="39"/>
        <v>ENERGÍA</v>
      </c>
      <c r="D140" s="208"/>
      <c r="E140" s="208"/>
      <c r="F140" s="208"/>
      <c r="G140" s="208"/>
      <c r="H140" s="208"/>
      <c r="I140" s="208"/>
      <c r="J140" s="208"/>
      <c r="K140" s="208"/>
      <c r="L140" s="208"/>
      <c r="M140" s="208"/>
      <c r="N140" s="208"/>
      <c r="O140" s="209"/>
    </row>
    <row r="141" spans="1:15">
      <c r="A141" s="201" t="str">
        <f t="shared" si="39"/>
        <v>ENERGÍA ELÉCTRICA</v>
      </c>
      <c r="D141" s="206"/>
      <c r="E141" s="206"/>
      <c r="F141" s="206"/>
      <c r="G141" s="206"/>
      <c r="H141" s="206"/>
      <c r="I141" s="206"/>
      <c r="J141" s="206"/>
      <c r="K141" s="206"/>
      <c r="L141" s="206"/>
      <c r="M141" s="206"/>
      <c r="N141" s="206"/>
      <c r="O141" s="207"/>
    </row>
    <row r="142" spans="1:15">
      <c r="A142" s="48" t="str">
        <f t="shared" si="39"/>
        <v>EJEMPLO: ELECTRICIDAD RED - SISTEMA REFRIGERACIÓN</v>
      </c>
      <c r="D142" s="144" t="e">
        <f>D54/$D$91</f>
        <v>#N/A</v>
      </c>
      <c r="E142" s="144" t="e">
        <f>E54/$E$91</f>
        <v>#N/A</v>
      </c>
      <c r="F142" s="144" t="e">
        <f>F54/$F$91</f>
        <v>#N/A</v>
      </c>
      <c r="G142" s="144" t="e">
        <f>G54/$G$91</f>
        <v>#N/A</v>
      </c>
      <c r="H142" s="144" t="e">
        <f>H54/$H$91</f>
        <v>#N/A</v>
      </c>
      <c r="I142" s="144" t="e">
        <f>I54/$I$91</f>
        <v>#N/A</v>
      </c>
      <c r="J142" s="144" t="e">
        <f>J54/$J$91</f>
        <v>#N/A</v>
      </c>
      <c r="K142" s="144" t="e">
        <f>K54/$K$91</f>
        <v>#N/A</v>
      </c>
      <c r="L142" s="144" t="e">
        <f>L54/$L$91</f>
        <v>#N/A</v>
      </c>
      <c r="M142" s="144" t="e">
        <f>M54/$M$91</f>
        <v>#N/A</v>
      </c>
      <c r="N142" s="144" t="e">
        <f>N54/$N$91</f>
        <v>#N/A</v>
      </c>
      <c r="O142" s="144" t="e">
        <f>O54/$O$91</f>
        <v>#N/A</v>
      </c>
    </row>
    <row r="143" spans="1:15">
      <c r="A143" s="48">
        <f t="shared" si="39"/>
        <v>0</v>
      </c>
      <c r="D143" s="144" t="e">
        <f>D55/$D$91</f>
        <v>#N/A</v>
      </c>
      <c r="E143" s="144" t="e">
        <f>E55/$E$91</f>
        <v>#N/A</v>
      </c>
      <c r="F143" s="144" t="e">
        <f>F55/$F$91</f>
        <v>#N/A</v>
      </c>
      <c r="G143" s="144" t="e">
        <f>G55/$G$91</f>
        <v>#N/A</v>
      </c>
      <c r="H143" s="144" t="e">
        <f>H55/$H$91</f>
        <v>#N/A</v>
      </c>
      <c r="I143" s="144" t="e">
        <f>I55/$I$91</f>
        <v>#N/A</v>
      </c>
      <c r="J143" s="144" t="e">
        <f>J55/$J$91</f>
        <v>#N/A</v>
      </c>
      <c r="K143" s="144" t="e">
        <f>K55/$K$91</f>
        <v>#N/A</v>
      </c>
      <c r="L143" s="144" t="e">
        <f>L55/$L$91</f>
        <v>#N/A</v>
      </c>
      <c r="M143" s="144" t="e">
        <f>M55/$M$91</f>
        <v>#N/A</v>
      </c>
      <c r="N143" s="144" t="e">
        <f>N55/$N$91</f>
        <v>#N/A</v>
      </c>
      <c r="O143" s="144" t="e">
        <f>O55/$O$91</f>
        <v>#N/A</v>
      </c>
    </row>
    <row r="144" spans="1:15">
      <c r="A144" s="48">
        <f t="shared" si="39"/>
        <v>0</v>
      </c>
      <c r="D144" s="144" t="e">
        <f>D56/$D$91</f>
        <v>#N/A</v>
      </c>
      <c r="E144" s="144" t="e">
        <f>E56/$E$91</f>
        <v>#N/A</v>
      </c>
      <c r="F144" s="144" t="e">
        <f>F56/$F$91</f>
        <v>#N/A</v>
      </c>
      <c r="G144" s="144" t="e">
        <f>G56/$G$91</f>
        <v>#N/A</v>
      </c>
      <c r="H144" s="144" t="e">
        <f>H56/$H$91</f>
        <v>#N/A</v>
      </c>
      <c r="I144" s="144" t="e">
        <f>I56/$I$91</f>
        <v>#N/A</v>
      </c>
      <c r="J144" s="144" t="e">
        <f>J56/$J$91</f>
        <v>#N/A</v>
      </c>
      <c r="K144" s="144" t="e">
        <f>K56/$K$91</f>
        <v>#N/A</v>
      </c>
      <c r="L144" s="144" t="e">
        <f>L56/$L$91</f>
        <v>#N/A</v>
      </c>
      <c r="M144" s="144" t="e">
        <f>M56/$M$91</f>
        <v>#N/A</v>
      </c>
      <c r="N144" s="144" t="e">
        <f>N56/$N$91</f>
        <v>#N/A</v>
      </c>
      <c r="O144" s="144" t="e">
        <f>O56/$O$91</f>
        <v>#N/A</v>
      </c>
    </row>
    <row r="145" spans="1:15">
      <c r="A145" s="48">
        <f t="shared" si="39"/>
        <v>0</v>
      </c>
      <c r="D145" s="144" t="e">
        <f>D57/$D$91</f>
        <v>#N/A</v>
      </c>
      <c r="E145" s="144" t="e">
        <f>E57/$E$91</f>
        <v>#N/A</v>
      </c>
      <c r="F145" s="144" t="e">
        <f>F57/$F$91</f>
        <v>#N/A</v>
      </c>
      <c r="G145" s="144" t="e">
        <f>G57/$G$91</f>
        <v>#N/A</v>
      </c>
      <c r="H145" s="144" t="e">
        <f>H57/$H$91</f>
        <v>#N/A</v>
      </c>
      <c r="I145" s="144" t="e">
        <f>I57/$I$91</f>
        <v>#N/A</v>
      </c>
      <c r="J145" s="144" t="e">
        <f>J57/$J$91</f>
        <v>#N/A</v>
      </c>
      <c r="K145" s="144" t="e">
        <f>K57/$K$91</f>
        <v>#N/A</v>
      </c>
      <c r="L145" s="144" t="e">
        <f>L57/$L$91</f>
        <v>#N/A</v>
      </c>
      <c r="M145" s="144" t="e">
        <f>M57/$M$91</f>
        <v>#N/A</v>
      </c>
      <c r="N145" s="144" t="e">
        <f>N57/$N$91</f>
        <v>#N/A</v>
      </c>
      <c r="O145" s="144" t="e">
        <f>O57/$O$91</f>
        <v>#N/A</v>
      </c>
    </row>
    <row r="146" spans="1:15">
      <c r="A146" s="48">
        <f t="shared" si="39"/>
        <v>0</v>
      </c>
      <c r="D146" s="144" t="e">
        <f>D58/$D$91</f>
        <v>#N/A</v>
      </c>
      <c r="E146" s="144" t="e">
        <f>E58/$E$91</f>
        <v>#N/A</v>
      </c>
      <c r="F146" s="144" t="e">
        <f>F58/$F$91</f>
        <v>#N/A</v>
      </c>
      <c r="G146" s="144" t="e">
        <f>G58/$G$91</f>
        <v>#N/A</v>
      </c>
      <c r="H146" s="144" t="e">
        <f>H58/$H$91</f>
        <v>#N/A</v>
      </c>
      <c r="I146" s="144" t="e">
        <f>I58/$I$91</f>
        <v>#N/A</v>
      </c>
      <c r="J146" s="144" t="e">
        <f>J58/$J$91</f>
        <v>#N/A</v>
      </c>
      <c r="K146" s="144" t="e">
        <f>K58/$K$91</f>
        <v>#N/A</v>
      </c>
      <c r="L146" s="144" t="e">
        <f>L58/$L$91</f>
        <v>#N/A</v>
      </c>
      <c r="M146" s="144" t="e">
        <f>M58/$M$91</f>
        <v>#N/A</v>
      </c>
      <c r="N146" s="144" t="e">
        <f>N58/$N$91</f>
        <v>#N/A</v>
      </c>
      <c r="O146" s="144" t="e">
        <f>O58/$O$91</f>
        <v>#N/A</v>
      </c>
    </row>
    <row r="147" spans="1:15">
      <c r="A147" s="201" t="str">
        <f t="shared" si="39"/>
        <v>COMBUSTIBLES</v>
      </c>
      <c r="D147" s="206"/>
      <c r="E147" s="206"/>
      <c r="F147" s="206"/>
      <c r="G147" s="206"/>
      <c r="H147" s="206"/>
      <c r="I147" s="206"/>
      <c r="J147" s="206"/>
      <c r="K147" s="206"/>
      <c r="L147" s="206"/>
      <c r="M147" s="206"/>
      <c r="N147" s="206"/>
      <c r="O147" s="207"/>
    </row>
    <row r="148" spans="1:15">
      <c r="A148" s="48" t="str">
        <f t="shared" si="39"/>
        <v>EJEMPLO: DIESEL - GENERACIÓN ELÉCTRICA</v>
      </c>
      <c r="D148" s="144" t="e">
        <f t="shared" ref="D148:D177" si="52">D60/$D$91</f>
        <v>#N/A</v>
      </c>
      <c r="E148" s="144" t="e">
        <f t="shared" ref="E148:E177" si="53">E60/$E$91</f>
        <v>#N/A</v>
      </c>
      <c r="F148" s="144" t="e">
        <f t="shared" ref="F148:F177" si="54">F60/$F$91</f>
        <v>#N/A</v>
      </c>
      <c r="G148" s="144" t="e">
        <f t="shared" ref="G148:G177" si="55">G60/$G$91</f>
        <v>#N/A</v>
      </c>
      <c r="H148" s="144" t="e">
        <f t="shared" ref="H148:H177" si="56">H60/$H$91</f>
        <v>#N/A</v>
      </c>
      <c r="I148" s="144" t="e">
        <f t="shared" ref="I148:I177" si="57">I60/$I$91</f>
        <v>#N/A</v>
      </c>
      <c r="J148" s="144" t="e">
        <f t="shared" ref="J148:J177" si="58">J60/$J$91</f>
        <v>#N/A</v>
      </c>
      <c r="K148" s="144" t="e">
        <f t="shared" ref="K148:K177" si="59">K60/$K$91</f>
        <v>#N/A</v>
      </c>
      <c r="L148" s="144" t="e">
        <f t="shared" ref="L148:L177" si="60">L60/$L$91</f>
        <v>#N/A</v>
      </c>
      <c r="M148" s="144" t="e">
        <f t="shared" ref="M148:M177" si="61">M60/$M$91</f>
        <v>#N/A</v>
      </c>
      <c r="N148" s="144" t="e">
        <f t="shared" ref="N148:N177" si="62">N60/$N$91</f>
        <v>#N/A</v>
      </c>
      <c r="O148" s="144" t="e">
        <f t="shared" ref="O148:O177" si="63">O60/$O$91</f>
        <v>#N/A</v>
      </c>
    </row>
    <row r="149" spans="1:15">
      <c r="A149" s="48" t="str">
        <f t="shared" si="39"/>
        <v xml:space="preserve">DIESEL - </v>
      </c>
      <c r="D149" s="144" t="e">
        <f t="shared" si="52"/>
        <v>#N/A</v>
      </c>
      <c r="E149" s="144" t="e">
        <f t="shared" si="53"/>
        <v>#N/A</v>
      </c>
      <c r="F149" s="144" t="e">
        <f t="shared" si="54"/>
        <v>#N/A</v>
      </c>
      <c r="G149" s="144" t="e">
        <f t="shared" si="55"/>
        <v>#N/A</v>
      </c>
      <c r="H149" s="144" t="e">
        <f t="shared" si="56"/>
        <v>#N/A</v>
      </c>
      <c r="I149" s="144" t="e">
        <f t="shared" si="57"/>
        <v>#N/A</v>
      </c>
      <c r="J149" s="144" t="e">
        <f t="shared" si="58"/>
        <v>#N/A</v>
      </c>
      <c r="K149" s="144" t="e">
        <f t="shared" si="59"/>
        <v>#N/A</v>
      </c>
      <c r="L149" s="144" t="e">
        <f t="shared" si="60"/>
        <v>#N/A</v>
      </c>
      <c r="M149" s="144" t="e">
        <f t="shared" si="61"/>
        <v>#N/A</v>
      </c>
      <c r="N149" s="144" t="e">
        <f t="shared" si="62"/>
        <v>#N/A</v>
      </c>
      <c r="O149" s="144" t="e">
        <f t="shared" si="63"/>
        <v>#N/A</v>
      </c>
    </row>
    <row r="150" spans="1:15">
      <c r="A150" s="48" t="str">
        <f t="shared" si="39"/>
        <v xml:space="preserve">DIESEL - </v>
      </c>
      <c r="D150" s="144" t="e">
        <f t="shared" si="52"/>
        <v>#N/A</v>
      </c>
      <c r="E150" s="144" t="e">
        <f t="shared" si="53"/>
        <v>#N/A</v>
      </c>
      <c r="F150" s="144" t="e">
        <f t="shared" si="54"/>
        <v>#N/A</v>
      </c>
      <c r="G150" s="144" t="e">
        <f t="shared" si="55"/>
        <v>#N/A</v>
      </c>
      <c r="H150" s="144" t="e">
        <f t="shared" si="56"/>
        <v>#N/A</v>
      </c>
      <c r="I150" s="144" t="e">
        <f t="shared" si="57"/>
        <v>#N/A</v>
      </c>
      <c r="J150" s="144" t="e">
        <f t="shared" si="58"/>
        <v>#N/A</v>
      </c>
      <c r="K150" s="144" t="e">
        <f t="shared" si="59"/>
        <v>#N/A</v>
      </c>
      <c r="L150" s="144" t="e">
        <f t="shared" si="60"/>
        <v>#N/A</v>
      </c>
      <c r="M150" s="144" t="e">
        <f t="shared" si="61"/>
        <v>#N/A</v>
      </c>
      <c r="N150" s="144" t="e">
        <f t="shared" si="62"/>
        <v>#N/A</v>
      </c>
      <c r="O150" s="144" t="e">
        <f t="shared" si="63"/>
        <v>#N/A</v>
      </c>
    </row>
    <row r="151" spans="1:15">
      <c r="A151" s="48" t="str">
        <f t="shared" si="39"/>
        <v xml:space="preserve">DIESEL - </v>
      </c>
      <c r="D151" s="144" t="e">
        <f t="shared" si="52"/>
        <v>#N/A</v>
      </c>
      <c r="E151" s="144" t="e">
        <f t="shared" si="53"/>
        <v>#N/A</v>
      </c>
      <c r="F151" s="144" t="e">
        <f t="shared" si="54"/>
        <v>#N/A</v>
      </c>
      <c r="G151" s="144" t="e">
        <f t="shared" si="55"/>
        <v>#N/A</v>
      </c>
      <c r="H151" s="144" t="e">
        <f t="shared" si="56"/>
        <v>#N/A</v>
      </c>
      <c r="I151" s="144" t="e">
        <f t="shared" si="57"/>
        <v>#N/A</v>
      </c>
      <c r="J151" s="144" t="e">
        <f t="shared" si="58"/>
        <v>#N/A</v>
      </c>
      <c r="K151" s="144" t="e">
        <f t="shared" si="59"/>
        <v>#N/A</v>
      </c>
      <c r="L151" s="144" t="e">
        <f t="shared" si="60"/>
        <v>#N/A</v>
      </c>
      <c r="M151" s="144" t="e">
        <f t="shared" si="61"/>
        <v>#N/A</v>
      </c>
      <c r="N151" s="144" t="e">
        <f t="shared" si="62"/>
        <v>#N/A</v>
      </c>
      <c r="O151" s="144" t="e">
        <f t="shared" si="63"/>
        <v>#N/A</v>
      </c>
    </row>
    <row r="152" spans="1:15">
      <c r="A152" s="48" t="str">
        <f t="shared" si="39"/>
        <v xml:space="preserve">DIESEL - </v>
      </c>
      <c r="D152" s="144" t="e">
        <f t="shared" si="52"/>
        <v>#N/A</v>
      </c>
      <c r="E152" s="144" t="e">
        <f t="shared" si="53"/>
        <v>#N/A</v>
      </c>
      <c r="F152" s="144" t="e">
        <f t="shared" si="54"/>
        <v>#N/A</v>
      </c>
      <c r="G152" s="144" t="e">
        <f t="shared" si="55"/>
        <v>#N/A</v>
      </c>
      <c r="H152" s="144" t="e">
        <f t="shared" si="56"/>
        <v>#N/A</v>
      </c>
      <c r="I152" s="144" t="e">
        <f t="shared" si="57"/>
        <v>#N/A</v>
      </c>
      <c r="J152" s="144" t="e">
        <f t="shared" si="58"/>
        <v>#N/A</v>
      </c>
      <c r="K152" s="144" t="e">
        <f t="shared" si="59"/>
        <v>#N/A</v>
      </c>
      <c r="L152" s="144" t="e">
        <f t="shared" si="60"/>
        <v>#N/A</v>
      </c>
      <c r="M152" s="144" t="e">
        <f t="shared" si="61"/>
        <v>#N/A</v>
      </c>
      <c r="N152" s="144" t="e">
        <f t="shared" si="62"/>
        <v>#N/A</v>
      </c>
      <c r="O152" s="144" t="e">
        <f t="shared" si="63"/>
        <v>#N/A</v>
      </c>
    </row>
    <row r="153" spans="1:15">
      <c r="A153" s="48" t="str">
        <f t="shared" si="39"/>
        <v xml:space="preserve">GASOLINA - </v>
      </c>
      <c r="D153" s="144" t="e">
        <f t="shared" si="52"/>
        <v>#N/A</v>
      </c>
      <c r="E153" s="144" t="e">
        <f t="shared" si="53"/>
        <v>#N/A</v>
      </c>
      <c r="F153" s="144" t="e">
        <f t="shared" si="54"/>
        <v>#N/A</v>
      </c>
      <c r="G153" s="144" t="e">
        <f t="shared" si="55"/>
        <v>#N/A</v>
      </c>
      <c r="H153" s="144" t="e">
        <f t="shared" si="56"/>
        <v>#N/A</v>
      </c>
      <c r="I153" s="144" t="e">
        <f t="shared" si="57"/>
        <v>#N/A</v>
      </c>
      <c r="J153" s="144" t="e">
        <f t="shared" si="58"/>
        <v>#N/A</v>
      </c>
      <c r="K153" s="144" t="e">
        <f t="shared" si="59"/>
        <v>#N/A</v>
      </c>
      <c r="L153" s="144" t="e">
        <f t="shared" si="60"/>
        <v>#N/A</v>
      </c>
      <c r="M153" s="144" t="e">
        <f t="shared" si="61"/>
        <v>#N/A</v>
      </c>
      <c r="N153" s="144" t="e">
        <f t="shared" si="62"/>
        <v>#N/A</v>
      </c>
      <c r="O153" s="144" t="e">
        <f t="shared" si="63"/>
        <v>#N/A</v>
      </c>
    </row>
    <row r="154" spans="1:15">
      <c r="A154" s="48" t="str">
        <f t="shared" si="39"/>
        <v xml:space="preserve">GASOLINA - </v>
      </c>
      <c r="D154" s="144" t="e">
        <f t="shared" si="52"/>
        <v>#N/A</v>
      </c>
      <c r="E154" s="144" t="e">
        <f t="shared" si="53"/>
        <v>#N/A</v>
      </c>
      <c r="F154" s="144" t="e">
        <f t="shared" si="54"/>
        <v>#N/A</v>
      </c>
      <c r="G154" s="144" t="e">
        <f t="shared" si="55"/>
        <v>#N/A</v>
      </c>
      <c r="H154" s="144" t="e">
        <f t="shared" si="56"/>
        <v>#N/A</v>
      </c>
      <c r="I154" s="144" t="e">
        <f t="shared" si="57"/>
        <v>#N/A</v>
      </c>
      <c r="J154" s="144" t="e">
        <f t="shared" si="58"/>
        <v>#N/A</v>
      </c>
      <c r="K154" s="144" t="e">
        <f t="shared" si="59"/>
        <v>#N/A</v>
      </c>
      <c r="L154" s="144" t="e">
        <f t="shared" si="60"/>
        <v>#N/A</v>
      </c>
      <c r="M154" s="144" t="e">
        <f t="shared" si="61"/>
        <v>#N/A</v>
      </c>
      <c r="N154" s="144" t="e">
        <f t="shared" si="62"/>
        <v>#N/A</v>
      </c>
      <c r="O154" s="144" t="e">
        <f t="shared" si="63"/>
        <v>#N/A</v>
      </c>
    </row>
    <row r="155" spans="1:15">
      <c r="A155" s="48" t="str">
        <f t="shared" si="39"/>
        <v xml:space="preserve">GASOLINA - </v>
      </c>
      <c r="D155" s="144" t="e">
        <f t="shared" si="52"/>
        <v>#N/A</v>
      </c>
      <c r="E155" s="144" t="e">
        <f t="shared" si="53"/>
        <v>#N/A</v>
      </c>
      <c r="F155" s="144" t="e">
        <f t="shared" si="54"/>
        <v>#N/A</v>
      </c>
      <c r="G155" s="144" t="e">
        <f t="shared" si="55"/>
        <v>#N/A</v>
      </c>
      <c r="H155" s="144" t="e">
        <f t="shared" si="56"/>
        <v>#N/A</v>
      </c>
      <c r="I155" s="144" t="e">
        <f t="shared" si="57"/>
        <v>#N/A</v>
      </c>
      <c r="J155" s="144" t="e">
        <f t="shared" si="58"/>
        <v>#N/A</v>
      </c>
      <c r="K155" s="144" t="e">
        <f t="shared" si="59"/>
        <v>#N/A</v>
      </c>
      <c r="L155" s="144" t="e">
        <f t="shared" si="60"/>
        <v>#N/A</v>
      </c>
      <c r="M155" s="144" t="e">
        <f t="shared" si="61"/>
        <v>#N/A</v>
      </c>
      <c r="N155" s="144" t="e">
        <f t="shared" si="62"/>
        <v>#N/A</v>
      </c>
      <c r="O155" s="144" t="e">
        <f t="shared" si="63"/>
        <v>#N/A</v>
      </c>
    </row>
    <row r="156" spans="1:15">
      <c r="A156" s="48" t="str">
        <f t="shared" si="39"/>
        <v xml:space="preserve">GASOLINA - </v>
      </c>
      <c r="D156" s="144" t="e">
        <f t="shared" si="52"/>
        <v>#N/A</v>
      </c>
      <c r="E156" s="144" t="e">
        <f t="shared" si="53"/>
        <v>#N/A</v>
      </c>
      <c r="F156" s="144" t="e">
        <f t="shared" si="54"/>
        <v>#N/A</v>
      </c>
      <c r="G156" s="144" t="e">
        <f t="shared" si="55"/>
        <v>#N/A</v>
      </c>
      <c r="H156" s="144" t="e">
        <f t="shared" si="56"/>
        <v>#N/A</v>
      </c>
      <c r="I156" s="144" t="e">
        <f t="shared" si="57"/>
        <v>#N/A</v>
      </c>
      <c r="J156" s="144" t="e">
        <f t="shared" si="58"/>
        <v>#N/A</v>
      </c>
      <c r="K156" s="144" t="e">
        <f t="shared" si="59"/>
        <v>#N/A</v>
      </c>
      <c r="L156" s="144" t="e">
        <f t="shared" si="60"/>
        <v>#N/A</v>
      </c>
      <c r="M156" s="144" t="e">
        <f t="shared" si="61"/>
        <v>#N/A</v>
      </c>
      <c r="N156" s="144" t="e">
        <f t="shared" si="62"/>
        <v>#N/A</v>
      </c>
      <c r="O156" s="144" t="e">
        <f t="shared" si="63"/>
        <v>#N/A</v>
      </c>
    </row>
    <row r="157" spans="1:15">
      <c r="A157" s="48" t="str">
        <f t="shared" si="39"/>
        <v xml:space="preserve">GASOLINA - </v>
      </c>
      <c r="D157" s="144" t="e">
        <f t="shared" si="52"/>
        <v>#N/A</v>
      </c>
      <c r="E157" s="144" t="e">
        <f t="shared" si="53"/>
        <v>#N/A</v>
      </c>
      <c r="F157" s="144" t="e">
        <f t="shared" si="54"/>
        <v>#N/A</v>
      </c>
      <c r="G157" s="144" t="e">
        <f t="shared" si="55"/>
        <v>#N/A</v>
      </c>
      <c r="H157" s="144" t="e">
        <f t="shared" si="56"/>
        <v>#N/A</v>
      </c>
      <c r="I157" s="144" t="e">
        <f t="shared" si="57"/>
        <v>#N/A</v>
      </c>
      <c r="J157" s="144" t="e">
        <f t="shared" si="58"/>
        <v>#N/A</v>
      </c>
      <c r="K157" s="144" t="e">
        <f t="shared" si="59"/>
        <v>#N/A</v>
      </c>
      <c r="L157" s="144" t="e">
        <f t="shared" si="60"/>
        <v>#N/A</v>
      </c>
      <c r="M157" s="144" t="e">
        <f t="shared" si="61"/>
        <v>#N/A</v>
      </c>
      <c r="N157" s="144" t="e">
        <f t="shared" si="62"/>
        <v>#N/A</v>
      </c>
      <c r="O157" s="144" t="e">
        <f t="shared" si="63"/>
        <v>#N/A</v>
      </c>
    </row>
    <row r="158" spans="1:15">
      <c r="A158" s="48" t="str">
        <f t="shared" si="39"/>
        <v xml:space="preserve">GAS NATURAL - </v>
      </c>
      <c r="D158" s="144" t="e">
        <f t="shared" si="52"/>
        <v>#N/A</v>
      </c>
      <c r="E158" s="144" t="e">
        <f t="shared" si="53"/>
        <v>#N/A</v>
      </c>
      <c r="F158" s="144" t="e">
        <f t="shared" si="54"/>
        <v>#N/A</v>
      </c>
      <c r="G158" s="144" t="e">
        <f t="shared" si="55"/>
        <v>#N/A</v>
      </c>
      <c r="H158" s="144" t="e">
        <f t="shared" si="56"/>
        <v>#N/A</v>
      </c>
      <c r="I158" s="144" t="e">
        <f t="shared" si="57"/>
        <v>#N/A</v>
      </c>
      <c r="J158" s="144" t="e">
        <f t="shared" si="58"/>
        <v>#N/A</v>
      </c>
      <c r="K158" s="144" t="e">
        <f t="shared" si="59"/>
        <v>#N/A</v>
      </c>
      <c r="L158" s="144" t="e">
        <f t="shared" si="60"/>
        <v>#N/A</v>
      </c>
      <c r="M158" s="144" t="e">
        <f t="shared" si="61"/>
        <v>#N/A</v>
      </c>
      <c r="N158" s="144" t="e">
        <f t="shared" si="62"/>
        <v>#N/A</v>
      </c>
      <c r="O158" s="144" t="e">
        <f t="shared" si="63"/>
        <v>#N/A</v>
      </c>
    </row>
    <row r="159" spans="1:15">
      <c r="A159" s="48" t="str">
        <f t="shared" ref="A159:A177" si="64">A71</f>
        <v xml:space="preserve">GAS NATURAL - </v>
      </c>
      <c r="D159" s="144" t="e">
        <f t="shared" si="52"/>
        <v>#N/A</v>
      </c>
      <c r="E159" s="144" t="e">
        <f t="shared" si="53"/>
        <v>#N/A</v>
      </c>
      <c r="F159" s="144" t="e">
        <f t="shared" si="54"/>
        <v>#N/A</v>
      </c>
      <c r="G159" s="144" t="e">
        <f t="shared" si="55"/>
        <v>#N/A</v>
      </c>
      <c r="H159" s="144" t="e">
        <f t="shared" si="56"/>
        <v>#N/A</v>
      </c>
      <c r="I159" s="144" t="e">
        <f t="shared" si="57"/>
        <v>#N/A</v>
      </c>
      <c r="J159" s="144" t="e">
        <f t="shared" si="58"/>
        <v>#N/A</v>
      </c>
      <c r="K159" s="144" t="e">
        <f t="shared" si="59"/>
        <v>#N/A</v>
      </c>
      <c r="L159" s="144" t="e">
        <f t="shared" si="60"/>
        <v>#N/A</v>
      </c>
      <c r="M159" s="144" t="e">
        <f t="shared" si="61"/>
        <v>#N/A</v>
      </c>
      <c r="N159" s="144" t="e">
        <f t="shared" si="62"/>
        <v>#N/A</v>
      </c>
      <c r="O159" s="144" t="e">
        <f t="shared" si="63"/>
        <v>#N/A</v>
      </c>
    </row>
    <row r="160" spans="1:15">
      <c r="A160" s="48" t="str">
        <f t="shared" si="64"/>
        <v xml:space="preserve">GAS NATURAL - </v>
      </c>
      <c r="D160" s="144" t="e">
        <f t="shared" si="52"/>
        <v>#N/A</v>
      </c>
      <c r="E160" s="144" t="e">
        <f t="shared" si="53"/>
        <v>#N/A</v>
      </c>
      <c r="F160" s="144" t="e">
        <f t="shared" si="54"/>
        <v>#N/A</v>
      </c>
      <c r="G160" s="144" t="e">
        <f t="shared" si="55"/>
        <v>#N/A</v>
      </c>
      <c r="H160" s="144" t="e">
        <f t="shared" si="56"/>
        <v>#N/A</v>
      </c>
      <c r="I160" s="144" t="e">
        <f t="shared" si="57"/>
        <v>#N/A</v>
      </c>
      <c r="J160" s="144" t="e">
        <f t="shared" si="58"/>
        <v>#N/A</v>
      </c>
      <c r="K160" s="144" t="e">
        <f t="shared" si="59"/>
        <v>#N/A</v>
      </c>
      <c r="L160" s="144" t="e">
        <f t="shared" si="60"/>
        <v>#N/A</v>
      </c>
      <c r="M160" s="144" t="e">
        <f t="shared" si="61"/>
        <v>#N/A</v>
      </c>
      <c r="N160" s="144" t="e">
        <f t="shared" si="62"/>
        <v>#N/A</v>
      </c>
      <c r="O160" s="144" t="e">
        <f t="shared" si="63"/>
        <v>#N/A</v>
      </c>
    </row>
    <row r="161" spans="1:15">
      <c r="A161" s="48" t="str">
        <f t="shared" si="64"/>
        <v xml:space="preserve">GAS NATURAL - </v>
      </c>
      <c r="D161" s="144" t="e">
        <f t="shared" si="52"/>
        <v>#N/A</v>
      </c>
      <c r="E161" s="144" t="e">
        <f t="shared" si="53"/>
        <v>#N/A</v>
      </c>
      <c r="F161" s="144" t="e">
        <f t="shared" si="54"/>
        <v>#N/A</v>
      </c>
      <c r="G161" s="144" t="e">
        <f t="shared" si="55"/>
        <v>#N/A</v>
      </c>
      <c r="H161" s="144" t="e">
        <f t="shared" si="56"/>
        <v>#N/A</v>
      </c>
      <c r="I161" s="144" t="e">
        <f t="shared" si="57"/>
        <v>#N/A</v>
      </c>
      <c r="J161" s="144" t="e">
        <f t="shared" si="58"/>
        <v>#N/A</v>
      </c>
      <c r="K161" s="144" t="e">
        <f t="shared" si="59"/>
        <v>#N/A</v>
      </c>
      <c r="L161" s="144" t="e">
        <f t="shared" si="60"/>
        <v>#N/A</v>
      </c>
      <c r="M161" s="144" t="e">
        <f t="shared" si="61"/>
        <v>#N/A</v>
      </c>
      <c r="N161" s="144" t="e">
        <f t="shared" si="62"/>
        <v>#N/A</v>
      </c>
      <c r="O161" s="144" t="e">
        <f t="shared" si="63"/>
        <v>#N/A</v>
      </c>
    </row>
    <row r="162" spans="1:15">
      <c r="A162" s="48" t="str">
        <f t="shared" si="64"/>
        <v xml:space="preserve">GAS NATURAL - </v>
      </c>
      <c r="D162" s="144" t="e">
        <f t="shared" si="52"/>
        <v>#N/A</v>
      </c>
      <c r="E162" s="144" t="e">
        <f t="shared" si="53"/>
        <v>#N/A</v>
      </c>
      <c r="F162" s="144" t="e">
        <f t="shared" si="54"/>
        <v>#N/A</v>
      </c>
      <c r="G162" s="144" t="e">
        <f t="shared" si="55"/>
        <v>#N/A</v>
      </c>
      <c r="H162" s="144" t="e">
        <f t="shared" si="56"/>
        <v>#N/A</v>
      </c>
      <c r="I162" s="144" t="e">
        <f t="shared" si="57"/>
        <v>#N/A</v>
      </c>
      <c r="J162" s="144" t="e">
        <f t="shared" si="58"/>
        <v>#N/A</v>
      </c>
      <c r="K162" s="144" t="e">
        <f t="shared" si="59"/>
        <v>#N/A</v>
      </c>
      <c r="L162" s="144" t="e">
        <f t="shared" si="60"/>
        <v>#N/A</v>
      </c>
      <c r="M162" s="144" t="e">
        <f t="shared" si="61"/>
        <v>#N/A</v>
      </c>
      <c r="N162" s="144" t="e">
        <f t="shared" si="62"/>
        <v>#N/A</v>
      </c>
      <c r="O162" s="144" t="e">
        <f t="shared" si="63"/>
        <v>#N/A</v>
      </c>
    </row>
    <row r="163" spans="1:15">
      <c r="A163" s="48" t="str">
        <f t="shared" si="64"/>
        <v xml:space="preserve">GLP - </v>
      </c>
      <c r="D163" s="144" t="e">
        <f t="shared" si="52"/>
        <v>#N/A</v>
      </c>
      <c r="E163" s="144" t="e">
        <f t="shared" si="53"/>
        <v>#N/A</v>
      </c>
      <c r="F163" s="144" t="e">
        <f t="shared" si="54"/>
        <v>#N/A</v>
      </c>
      <c r="G163" s="144" t="e">
        <f t="shared" si="55"/>
        <v>#N/A</v>
      </c>
      <c r="H163" s="144" t="e">
        <f t="shared" si="56"/>
        <v>#N/A</v>
      </c>
      <c r="I163" s="144" t="e">
        <f t="shared" si="57"/>
        <v>#N/A</v>
      </c>
      <c r="J163" s="144" t="e">
        <f t="shared" si="58"/>
        <v>#N/A</v>
      </c>
      <c r="K163" s="144" t="e">
        <f t="shared" si="59"/>
        <v>#N/A</v>
      </c>
      <c r="L163" s="144" t="e">
        <f t="shared" si="60"/>
        <v>#N/A</v>
      </c>
      <c r="M163" s="144" t="e">
        <f t="shared" si="61"/>
        <v>#N/A</v>
      </c>
      <c r="N163" s="144" t="e">
        <f t="shared" si="62"/>
        <v>#N/A</v>
      </c>
      <c r="O163" s="144" t="e">
        <f t="shared" si="63"/>
        <v>#N/A</v>
      </c>
    </row>
    <row r="164" spans="1:15">
      <c r="A164" s="48" t="str">
        <f t="shared" si="64"/>
        <v xml:space="preserve">GLP - </v>
      </c>
      <c r="D164" s="144" t="e">
        <f t="shared" si="52"/>
        <v>#N/A</v>
      </c>
      <c r="E164" s="144" t="e">
        <f t="shared" si="53"/>
        <v>#N/A</v>
      </c>
      <c r="F164" s="144" t="e">
        <f t="shared" si="54"/>
        <v>#N/A</v>
      </c>
      <c r="G164" s="144" t="e">
        <f t="shared" si="55"/>
        <v>#N/A</v>
      </c>
      <c r="H164" s="144" t="e">
        <f t="shared" si="56"/>
        <v>#N/A</v>
      </c>
      <c r="I164" s="144" t="e">
        <f t="shared" si="57"/>
        <v>#N/A</v>
      </c>
      <c r="J164" s="144" t="e">
        <f t="shared" si="58"/>
        <v>#N/A</v>
      </c>
      <c r="K164" s="144" t="e">
        <f t="shared" si="59"/>
        <v>#N/A</v>
      </c>
      <c r="L164" s="144" t="e">
        <f t="shared" si="60"/>
        <v>#N/A</v>
      </c>
      <c r="M164" s="144" t="e">
        <f t="shared" si="61"/>
        <v>#N/A</v>
      </c>
      <c r="N164" s="144" t="e">
        <f t="shared" si="62"/>
        <v>#N/A</v>
      </c>
      <c r="O164" s="144" t="e">
        <f t="shared" si="63"/>
        <v>#N/A</v>
      </c>
    </row>
    <row r="165" spans="1:15">
      <c r="A165" s="48" t="str">
        <f t="shared" si="64"/>
        <v xml:space="preserve">GLP - </v>
      </c>
      <c r="D165" s="144" t="e">
        <f t="shared" si="52"/>
        <v>#N/A</v>
      </c>
      <c r="E165" s="144" t="e">
        <f t="shared" si="53"/>
        <v>#N/A</v>
      </c>
      <c r="F165" s="144" t="e">
        <f t="shared" si="54"/>
        <v>#N/A</v>
      </c>
      <c r="G165" s="144" t="e">
        <f t="shared" si="55"/>
        <v>#N/A</v>
      </c>
      <c r="H165" s="144" t="e">
        <f t="shared" si="56"/>
        <v>#N/A</v>
      </c>
      <c r="I165" s="144" t="e">
        <f t="shared" si="57"/>
        <v>#N/A</v>
      </c>
      <c r="J165" s="144" t="e">
        <f t="shared" si="58"/>
        <v>#N/A</v>
      </c>
      <c r="K165" s="144" t="e">
        <f t="shared" si="59"/>
        <v>#N/A</v>
      </c>
      <c r="L165" s="144" t="e">
        <f t="shared" si="60"/>
        <v>#N/A</v>
      </c>
      <c r="M165" s="144" t="e">
        <f t="shared" si="61"/>
        <v>#N/A</v>
      </c>
      <c r="N165" s="144" t="e">
        <f t="shared" si="62"/>
        <v>#N/A</v>
      </c>
      <c r="O165" s="144" t="e">
        <f t="shared" si="63"/>
        <v>#N/A</v>
      </c>
    </row>
    <row r="166" spans="1:15">
      <c r="A166" s="48" t="str">
        <f t="shared" si="64"/>
        <v xml:space="preserve">GLP - </v>
      </c>
      <c r="D166" s="144" t="e">
        <f t="shared" si="52"/>
        <v>#N/A</v>
      </c>
      <c r="E166" s="144" t="e">
        <f t="shared" si="53"/>
        <v>#N/A</v>
      </c>
      <c r="F166" s="144" t="e">
        <f t="shared" si="54"/>
        <v>#N/A</v>
      </c>
      <c r="G166" s="144" t="e">
        <f t="shared" si="55"/>
        <v>#N/A</v>
      </c>
      <c r="H166" s="144" t="e">
        <f t="shared" si="56"/>
        <v>#N/A</v>
      </c>
      <c r="I166" s="144" t="e">
        <f t="shared" si="57"/>
        <v>#N/A</v>
      </c>
      <c r="J166" s="144" t="e">
        <f t="shared" si="58"/>
        <v>#N/A</v>
      </c>
      <c r="K166" s="144" t="e">
        <f t="shared" si="59"/>
        <v>#N/A</v>
      </c>
      <c r="L166" s="144" t="e">
        <f t="shared" si="60"/>
        <v>#N/A</v>
      </c>
      <c r="M166" s="144" t="e">
        <f t="shared" si="61"/>
        <v>#N/A</v>
      </c>
      <c r="N166" s="144" t="e">
        <f t="shared" si="62"/>
        <v>#N/A</v>
      </c>
      <c r="O166" s="144" t="e">
        <f t="shared" si="63"/>
        <v>#N/A</v>
      </c>
    </row>
    <row r="167" spans="1:15">
      <c r="A167" s="48" t="str">
        <f t="shared" si="64"/>
        <v xml:space="preserve">GLP - </v>
      </c>
      <c r="D167" s="144" t="e">
        <f t="shared" si="52"/>
        <v>#N/A</v>
      </c>
      <c r="E167" s="144" t="e">
        <f t="shared" si="53"/>
        <v>#N/A</v>
      </c>
      <c r="F167" s="144" t="e">
        <f t="shared" si="54"/>
        <v>#N/A</v>
      </c>
      <c r="G167" s="144" t="e">
        <f t="shared" si="55"/>
        <v>#N/A</v>
      </c>
      <c r="H167" s="144" t="e">
        <f t="shared" si="56"/>
        <v>#N/A</v>
      </c>
      <c r="I167" s="144" t="e">
        <f t="shared" si="57"/>
        <v>#N/A</v>
      </c>
      <c r="J167" s="144" t="e">
        <f t="shared" si="58"/>
        <v>#N/A</v>
      </c>
      <c r="K167" s="144" t="e">
        <f t="shared" si="59"/>
        <v>#N/A</v>
      </c>
      <c r="L167" s="144" t="e">
        <f t="shared" si="60"/>
        <v>#N/A</v>
      </c>
      <c r="M167" s="144" t="e">
        <f t="shared" si="61"/>
        <v>#N/A</v>
      </c>
      <c r="N167" s="144" t="e">
        <f t="shared" si="62"/>
        <v>#N/A</v>
      </c>
      <c r="O167" s="144" t="e">
        <f t="shared" si="63"/>
        <v>#N/A</v>
      </c>
    </row>
    <row r="168" spans="1:15">
      <c r="A168" s="48" t="str">
        <f t="shared" si="64"/>
        <v xml:space="preserve">FUEL OIL - </v>
      </c>
      <c r="D168" s="144" t="e">
        <f t="shared" si="52"/>
        <v>#N/A</v>
      </c>
      <c r="E168" s="144" t="e">
        <f t="shared" si="53"/>
        <v>#N/A</v>
      </c>
      <c r="F168" s="144" t="e">
        <f t="shared" si="54"/>
        <v>#N/A</v>
      </c>
      <c r="G168" s="144" t="e">
        <f t="shared" si="55"/>
        <v>#N/A</v>
      </c>
      <c r="H168" s="144" t="e">
        <f t="shared" si="56"/>
        <v>#N/A</v>
      </c>
      <c r="I168" s="144" t="e">
        <f t="shared" si="57"/>
        <v>#N/A</v>
      </c>
      <c r="J168" s="144" t="e">
        <f t="shared" si="58"/>
        <v>#N/A</v>
      </c>
      <c r="K168" s="144" t="e">
        <f t="shared" si="59"/>
        <v>#N/A</v>
      </c>
      <c r="L168" s="144" t="e">
        <f t="shared" si="60"/>
        <v>#N/A</v>
      </c>
      <c r="M168" s="144" t="e">
        <f t="shared" si="61"/>
        <v>#N/A</v>
      </c>
      <c r="N168" s="144" t="e">
        <f t="shared" si="62"/>
        <v>#N/A</v>
      </c>
      <c r="O168" s="144" t="e">
        <f t="shared" si="63"/>
        <v>#N/A</v>
      </c>
    </row>
    <row r="169" spans="1:15">
      <c r="A169" s="48" t="str">
        <f t="shared" si="64"/>
        <v xml:space="preserve">FUEL OIL - </v>
      </c>
      <c r="D169" s="144" t="e">
        <f t="shared" si="52"/>
        <v>#N/A</v>
      </c>
      <c r="E169" s="144" t="e">
        <f t="shared" si="53"/>
        <v>#N/A</v>
      </c>
      <c r="F169" s="144" t="e">
        <f t="shared" si="54"/>
        <v>#N/A</v>
      </c>
      <c r="G169" s="144" t="e">
        <f t="shared" si="55"/>
        <v>#N/A</v>
      </c>
      <c r="H169" s="144" t="e">
        <f t="shared" si="56"/>
        <v>#N/A</v>
      </c>
      <c r="I169" s="144" t="e">
        <f t="shared" si="57"/>
        <v>#N/A</v>
      </c>
      <c r="J169" s="144" t="e">
        <f t="shared" si="58"/>
        <v>#N/A</v>
      </c>
      <c r="K169" s="144" t="e">
        <f t="shared" si="59"/>
        <v>#N/A</v>
      </c>
      <c r="L169" s="144" t="e">
        <f t="shared" si="60"/>
        <v>#N/A</v>
      </c>
      <c r="M169" s="144" t="e">
        <f t="shared" si="61"/>
        <v>#N/A</v>
      </c>
      <c r="N169" s="144" t="e">
        <f t="shared" si="62"/>
        <v>#N/A</v>
      </c>
      <c r="O169" s="144" t="e">
        <f t="shared" si="63"/>
        <v>#N/A</v>
      </c>
    </row>
    <row r="170" spans="1:15">
      <c r="A170" s="48" t="str">
        <f t="shared" si="64"/>
        <v xml:space="preserve">FUEL OIL - </v>
      </c>
      <c r="D170" s="144" t="e">
        <f t="shared" si="52"/>
        <v>#N/A</v>
      </c>
      <c r="E170" s="144" t="e">
        <f t="shared" si="53"/>
        <v>#N/A</v>
      </c>
      <c r="F170" s="144" t="e">
        <f t="shared" si="54"/>
        <v>#N/A</v>
      </c>
      <c r="G170" s="144" t="e">
        <f t="shared" si="55"/>
        <v>#N/A</v>
      </c>
      <c r="H170" s="144" t="e">
        <f t="shared" si="56"/>
        <v>#N/A</v>
      </c>
      <c r="I170" s="144" t="e">
        <f t="shared" si="57"/>
        <v>#N/A</v>
      </c>
      <c r="J170" s="144" t="e">
        <f t="shared" si="58"/>
        <v>#N/A</v>
      </c>
      <c r="K170" s="144" t="e">
        <f t="shared" si="59"/>
        <v>#N/A</v>
      </c>
      <c r="L170" s="144" t="e">
        <f t="shared" si="60"/>
        <v>#N/A</v>
      </c>
      <c r="M170" s="144" t="e">
        <f t="shared" si="61"/>
        <v>#N/A</v>
      </c>
      <c r="N170" s="144" t="e">
        <f t="shared" si="62"/>
        <v>#N/A</v>
      </c>
      <c r="O170" s="144" t="e">
        <f t="shared" si="63"/>
        <v>#N/A</v>
      </c>
    </row>
    <row r="171" spans="1:15">
      <c r="A171" s="48" t="str">
        <f t="shared" si="64"/>
        <v xml:space="preserve">FUEL OIL - </v>
      </c>
      <c r="D171" s="144" t="e">
        <f t="shared" si="52"/>
        <v>#N/A</v>
      </c>
      <c r="E171" s="144" t="e">
        <f t="shared" si="53"/>
        <v>#N/A</v>
      </c>
      <c r="F171" s="144" t="e">
        <f t="shared" si="54"/>
        <v>#N/A</v>
      </c>
      <c r="G171" s="144" t="e">
        <f t="shared" si="55"/>
        <v>#N/A</v>
      </c>
      <c r="H171" s="144" t="e">
        <f t="shared" si="56"/>
        <v>#N/A</v>
      </c>
      <c r="I171" s="144" t="e">
        <f t="shared" si="57"/>
        <v>#N/A</v>
      </c>
      <c r="J171" s="144" t="e">
        <f t="shared" si="58"/>
        <v>#N/A</v>
      </c>
      <c r="K171" s="144" t="e">
        <f t="shared" si="59"/>
        <v>#N/A</v>
      </c>
      <c r="L171" s="144" t="e">
        <f t="shared" si="60"/>
        <v>#N/A</v>
      </c>
      <c r="M171" s="144" t="e">
        <f t="shared" si="61"/>
        <v>#N/A</v>
      </c>
      <c r="N171" s="144" t="e">
        <f t="shared" si="62"/>
        <v>#N/A</v>
      </c>
      <c r="O171" s="144" t="e">
        <f t="shared" si="63"/>
        <v>#N/A</v>
      </c>
    </row>
    <row r="172" spans="1:15">
      <c r="A172" s="48" t="str">
        <f t="shared" si="64"/>
        <v xml:space="preserve">FUEL OIL - </v>
      </c>
      <c r="D172" s="144" t="e">
        <f t="shared" si="52"/>
        <v>#N/A</v>
      </c>
      <c r="E172" s="144" t="e">
        <f t="shared" si="53"/>
        <v>#N/A</v>
      </c>
      <c r="F172" s="144" t="e">
        <f t="shared" si="54"/>
        <v>#N/A</v>
      </c>
      <c r="G172" s="144" t="e">
        <f t="shared" si="55"/>
        <v>#N/A</v>
      </c>
      <c r="H172" s="144" t="e">
        <f t="shared" si="56"/>
        <v>#N/A</v>
      </c>
      <c r="I172" s="144" t="e">
        <f t="shared" si="57"/>
        <v>#N/A</v>
      </c>
      <c r="J172" s="144" t="e">
        <f t="shared" si="58"/>
        <v>#N/A</v>
      </c>
      <c r="K172" s="144" t="e">
        <f t="shared" si="59"/>
        <v>#N/A</v>
      </c>
      <c r="L172" s="144" t="e">
        <f t="shared" si="60"/>
        <v>#N/A</v>
      </c>
      <c r="M172" s="144" t="e">
        <f t="shared" si="61"/>
        <v>#N/A</v>
      </c>
      <c r="N172" s="144" t="e">
        <f t="shared" si="62"/>
        <v>#N/A</v>
      </c>
      <c r="O172" s="144" t="e">
        <f t="shared" si="63"/>
        <v>#N/A</v>
      </c>
    </row>
    <row r="173" spans="1:15">
      <c r="A173" s="48" t="str">
        <f t="shared" si="64"/>
        <v xml:space="preserve">CARBÓN - </v>
      </c>
      <c r="D173" s="144" t="e">
        <f t="shared" si="52"/>
        <v>#N/A</v>
      </c>
      <c r="E173" s="144" t="e">
        <f t="shared" si="53"/>
        <v>#N/A</v>
      </c>
      <c r="F173" s="144" t="e">
        <f t="shared" si="54"/>
        <v>#N/A</v>
      </c>
      <c r="G173" s="144" t="e">
        <f t="shared" si="55"/>
        <v>#N/A</v>
      </c>
      <c r="H173" s="144" t="e">
        <f t="shared" si="56"/>
        <v>#N/A</v>
      </c>
      <c r="I173" s="144" t="e">
        <f t="shared" si="57"/>
        <v>#N/A</v>
      </c>
      <c r="J173" s="144" t="e">
        <f t="shared" si="58"/>
        <v>#N/A</v>
      </c>
      <c r="K173" s="144" t="e">
        <f t="shared" si="59"/>
        <v>#N/A</v>
      </c>
      <c r="L173" s="144" t="e">
        <f t="shared" si="60"/>
        <v>#N/A</v>
      </c>
      <c r="M173" s="144" t="e">
        <f t="shared" si="61"/>
        <v>#N/A</v>
      </c>
      <c r="N173" s="144" t="e">
        <f t="shared" si="62"/>
        <v>#N/A</v>
      </c>
      <c r="O173" s="144" t="e">
        <f t="shared" si="63"/>
        <v>#N/A</v>
      </c>
    </row>
    <row r="174" spans="1:15">
      <c r="A174" s="48" t="str">
        <f t="shared" si="64"/>
        <v xml:space="preserve">CARBÓN - </v>
      </c>
      <c r="D174" s="144" t="e">
        <f t="shared" si="52"/>
        <v>#N/A</v>
      </c>
      <c r="E174" s="144" t="e">
        <f t="shared" si="53"/>
        <v>#N/A</v>
      </c>
      <c r="F174" s="144" t="e">
        <f t="shared" si="54"/>
        <v>#N/A</v>
      </c>
      <c r="G174" s="144" t="e">
        <f t="shared" si="55"/>
        <v>#N/A</v>
      </c>
      <c r="H174" s="144" t="e">
        <f t="shared" si="56"/>
        <v>#N/A</v>
      </c>
      <c r="I174" s="144" t="e">
        <f t="shared" si="57"/>
        <v>#N/A</v>
      </c>
      <c r="J174" s="144" t="e">
        <f t="shared" si="58"/>
        <v>#N/A</v>
      </c>
      <c r="K174" s="144" t="e">
        <f t="shared" si="59"/>
        <v>#N/A</v>
      </c>
      <c r="L174" s="144" t="e">
        <f t="shared" si="60"/>
        <v>#N/A</v>
      </c>
      <c r="M174" s="144" t="e">
        <f t="shared" si="61"/>
        <v>#N/A</v>
      </c>
      <c r="N174" s="144" t="e">
        <f t="shared" si="62"/>
        <v>#N/A</v>
      </c>
      <c r="O174" s="144" t="e">
        <f t="shared" si="63"/>
        <v>#N/A</v>
      </c>
    </row>
    <row r="175" spans="1:15">
      <c r="A175" s="48" t="str">
        <f t="shared" si="64"/>
        <v xml:space="preserve">CARBÓN - </v>
      </c>
      <c r="D175" s="144" t="e">
        <f t="shared" si="52"/>
        <v>#N/A</v>
      </c>
      <c r="E175" s="144" t="e">
        <f t="shared" si="53"/>
        <v>#N/A</v>
      </c>
      <c r="F175" s="144" t="e">
        <f t="shared" si="54"/>
        <v>#N/A</v>
      </c>
      <c r="G175" s="144" t="e">
        <f t="shared" si="55"/>
        <v>#N/A</v>
      </c>
      <c r="H175" s="144" t="e">
        <f t="shared" si="56"/>
        <v>#N/A</v>
      </c>
      <c r="I175" s="144" t="e">
        <f t="shared" si="57"/>
        <v>#N/A</v>
      </c>
      <c r="J175" s="144" t="e">
        <f t="shared" si="58"/>
        <v>#N/A</v>
      </c>
      <c r="K175" s="144" t="e">
        <f t="shared" si="59"/>
        <v>#N/A</v>
      </c>
      <c r="L175" s="144" t="e">
        <f t="shared" si="60"/>
        <v>#N/A</v>
      </c>
      <c r="M175" s="144" t="e">
        <f t="shared" si="61"/>
        <v>#N/A</v>
      </c>
      <c r="N175" s="144" t="e">
        <f t="shared" si="62"/>
        <v>#N/A</v>
      </c>
      <c r="O175" s="144" t="e">
        <f t="shared" si="63"/>
        <v>#N/A</v>
      </c>
    </row>
    <row r="176" spans="1:15">
      <c r="A176" s="48" t="str">
        <f t="shared" si="64"/>
        <v xml:space="preserve">CARBÓN - </v>
      </c>
      <c r="D176" s="144" t="e">
        <f t="shared" si="52"/>
        <v>#N/A</v>
      </c>
      <c r="E176" s="144" t="e">
        <f t="shared" si="53"/>
        <v>#N/A</v>
      </c>
      <c r="F176" s="144" t="e">
        <f t="shared" si="54"/>
        <v>#N/A</v>
      </c>
      <c r="G176" s="144" t="e">
        <f t="shared" si="55"/>
        <v>#N/A</v>
      </c>
      <c r="H176" s="144" t="e">
        <f t="shared" si="56"/>
        <v>#N/A</v>
      </c>
      <c r="I176" s="144" t="e">
        <f t="shared" si="57"/>
        <v>#N/A</v>
      </c>
      <c r="J176" s="144" t="e">
        <f t="shared" si="58"/>
        <v>#N/A</v>
      </c>
      <c r="K176" s="144" t="e">
        <f t="shared" si="59"/>
        <v>#N/A</v>
      </c>
      <c r="L176" s="144" t="e">
        <f t="shared" si="60"/>
        <v>#N/A</v>
      </c>
      <c r="M176" s="144" t="e">
        <f t="shared" si="61"/>
        <v>#N/A</v>
      </c>
      <c r="N176" s="144" t="e">
        <f t="shared" si="62"/>
        <v>#N/A</v>
      </c>
      <c r="O176" s="144" t="e">
        <f t="shared" si="63"/>
        <v>#N/A</v>
      </c>
    </row>
    <row r="177" spans="1:15">
      <c r="A177" s="48" t="str">
        <f t="shared" si="64"/>
        <v xml:space="preserve">CARBÓN - </v>
      </c>
      <c r="D177" s="144" t="e">
        <f t="shared" si="52"/>
        <v>#N/A</v>
      </c>
      <c r="E177" s="144" t="e">
        <f t="shared" si="53"/>
        <v>#N/A</v>
      </c>
      <c r="F177" s="144" t="e">
        <f t="shared" si="54"/>
        <v>#N/A</v>
      </c>
      <c r="G177" s="144" t="e">
        <f t="shared" si="55"/>
        <v>#N/A</v>
      </c>
      <c r="H177" s="144" t="e">
        <f t="shared" si="56"/>
        <v>#N/A</v>
      </c>
      <c r="I177" s="144" t="e">
        <f t="shared" si="57"/>
        <v>#N/A</v>
      </c>
      <c r="J177" s="144" t="e">
        <f t="shared" si="58"/>
        <v>#N/A</v>
      </c>
      <c r="K177" s="144" t="e">
        <f t="shared" si="59"/>
        <v>#N/A</v>
      </c>
      <c r="L177" s="144" t="e">
        <f t="shared" si="60"/>
        <v>#N/A</v>
      </c>
      <c r="M177" s="144" t="e">
        <f t="shared" si="61"/>
        <v>#N/A</v>
      </c>
      <c r="N177" s="144" t="e">
        <f t="shared" si="62"/>
        <v>#N/A</v>
      </c>
      <c r="O177" s="144" t="e">
        <f t="shared" si="63"/>
        <v>#N/A</v>
      </c>
    </row>
    <row r="178" spans="1:15">
      <c r="D178" s="179"/>
      <c r="E178" s="179"/>
      <c r="F178" s="179"/>
      <c r="G178" s="179"/>
      <c r="H178" s="179"/>
      <c r="I178" s="179"/>
      <c r="J178" s="179"/>
      <c r="K178" s="179"/>
      <c r="L178" s="179"/>
      <c r="M178" s="179"/>
      <c r="N178" s="179"/>
      <c r="O178" s="179"/>
    </row>
    <row r="179" spans="1:15">
      <c r="A179" s="142" t="s">
        <v>283</v>
      </c>
      <c r="D179" s="145" t="e">
        <f>SUM(D95:D178)</f>
        <v>#N/A</v>
      </c>
      <c r="E179" s="145" t="e">
        <f t="shared" ref="E179:O179" si="65">SUM(E95:E178)</f>
        <v>#N/A</v>
      </c>
      <c r="F179" s="145" t="e">
        <f t="shared" si="65"/>
        <v>#N/A</v>
      </c>
      <c r="G179" s="145" t="e">
        <f t="shared" si="65"/>
        <v>#N/A</v>
      </c>
      <c r="H179" s="145" t="e">
        <f t="shared" si="65"/>
        <v>#N/A</v>
      </c>
      <c r="I179" s="145" t="e">
        <f t="shared" si="65"/>
        <v>#N/A</v>
      </c>
      <c r="J179" s="145" t="e">
        <f t="shared" si="65"/>
        <v>#N/A</v>
      </c>
      <c r="K179" s="145" t="e">
        <f t="shared" si="65"/>
        <v>#N/A</v>
      </c>
      <c r="L179" s="145" t="e">
        <f t="shared" si="65"/>
        <v>#N/A</v>
      </c>
      <c r="M179" s="145" t="e">
        <f t="shared" si="65"/>
        <v>#N/A</v>
      </c>
      <c r="N179" s="145" t="e">
        <f t="shared" si="65"/>
        <v>#N/A</v>
      </c>
      <c r="O179" s="145" t="e">
        <f t="shared" si="65"/>
        <v>#N/A</v>
      </c>
    </row>
  </sheetData>
  <mergeCells count="4">
    <mergeCell ref="A4:C5"/>
    <mergeCell ref="D4:E4"/>
    <mergeCell ref="F4:I4"/>
    <mergeCell ref="J4:O4"/>
  </mergeCells>
  <conditionalFormatting sqref="D97:O177">
    <cfRule type="cellIs" dxfId="1" priority="1" operator="greaterThan">
      <formula>0.1</formula>
    </cfRule>
  </conditionalFormatting>
  <hyperlinks>
    <hyperlink ref="A1" location="'0. CONTENIDOS'!A1" display="CONTENIDOS" xr:uid="{3F17D643-6CBA-B24C-8AAF-B40BFB3AF7B8}"/>
  </hyperlinks>
  <pageMargins left="0.7" right="0.7" top="0.75" bottom="0.75" header="0.3" footer="0.3"/>
  <ignoredErrors>
    <ignoredError sqref="B9:C89 D9:O91 D97:O179" evalError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1E65E4-F4E5-DA41-BA82-8C862DAB25E5}">
  <sheetPr>
    <tabColor theme="9" tint="0.39997558519241921"/>
  </sheetPr>
  <dimension ref="A1:J15"/>
  <sheetViews>
    <sheetView showGridLines="0" zoomScale="110" zoomScaleNormal="110" workbookViewId="0"/>
  </sheetViews>
  <sheetFormatPr baseColWidth="10" defaultRowHeight="14.5"/>
  <cols>
    <col min="1" max="1" width="12.36328125" bestFit="1" customWidth="1"/>
    <col min="2" max="2" width="27.81640625" bestFit="1" customWidth="1"/>
    <col min="3" max="3" width="89.1796875" bestFit="1" customWidth="1"/>
    <col min="4" max="4" width="24.81640625" bestFit="1" customWidth="1"/>
    <col min="5" max="5" width="15" bestFit="1" customWidth="1"/>
    <col min="6" max="6" width="24" bestFit="1" customWidth="1"/>
    <col min="7" max="7" width="25.81640625" bestFit="1" customWidth="1"/>
    <col min="8" max="8" width="22.1796875" bestFit="1" customWidth="1"/>
    <col min="9" max="9" width="17.453125" bestFit="1" customWidth="1"/>
    <col min="10" max="10" width="19.36328125" bestFit="1" customWidth="1"/>
  </cols>
  <sheetData>
    <row r="1" spans="1:10" ht="18.5">
      <c r="A1" s="9" t="s">
        <v>17</v>
      </c>
      <c r="B1" s="150"/>
    </row>
    <row r="2" spans="1:10" ht="15.5">
      <c r="A2" s="332" t="s">
        <v>308</v>
      </c>
      <c r="B2" s="332"/>
      <c r="C2" s="332"/>
      <c r="D2" s="332"/>
      <c r="E2" s="332"/>
      <c r="F2" s="332"/>
      <c r="G2" s="332"/>
      <c r="H2" s="332"/>
      <c r="I2" s="332"/>
      <c r="J2" s="332"/>
    </row>
    <row r="3" spans="1:10" ht="15.5">
      <c r="A3" s="278" t="s">
        <v>260</v>
      </c>
      <c r="B3" s="163" t="s">
        <v>261</v>
      </c>
      <c r="C3" s="163" t="s">
        <v>180</v>
      </c>
      <c r="D3" s="278" t="s">
        <v>181</v>
      </c>
      <c r="E3" s="163" t="s">
        <v>4</v>
      </c>
      <c r="F3" s="163" t="s">
        <v>249</v>
      </c>
      <c r="G3" s="163" t="s">
        <v>250</v>
      </c>
      <c r="H3" s="163" t="s">
        <v>262</v>
      </c>
      <c r="I3" s="163" t="s">
        <v>263</v>
      </c>
      <c r="J3" s="163" t="s">
        <v>264</v>
      </c>
    </row>
    <row r="4" spans="1:10">
      <c r="A4" s="168" t="s">
        <v>184</v>
      </c>
      <c r="B4" s="164" t="s">
        <v>164</v>
      </c>
      <c r="C4" s="165" t="s">
        <v>422</v>
      </c>
      <c r="D4" s="164" t="s">
        <v>164</v>
      </c>
      <c r="E4" s="166" t="s">
        <v>163</v>
      </c>
      <c r="F4" s="193">
        <f>SUM('15. RESULTADOS HUELLA DIRECTA'!C34:E34)</f>
        <v>0</v>
      </c>
      <c r="G4" s="193" t="e">
        <f>'16. RESULTADOS HUELLA INDIRECTA'!D91</f>
        <v>#N/A</v>
      </c>
      <c r="H4" s="193" t="e">
        <f>SUM(F4:G4)</f>
        <v>#N/A</v>
      </c>
      <c r="I4" s="167" t="e">
        <f>F4/H4</f>
        <v>#N/A</v>
      </c>
      <c r="J4" s="167" t="e">
        <f>G4/H4</f>
        <v>#N/A</v>
      </c>
    </row>
    <row r="5" spans="1:10">
      <c r="A5" s="168" t="s">
        <v>184</v>
      </c>
      <c r="B5" s="164" t="s">
        <v>164</v>
      </c>
      <c r="C5" s="165" t="s">
        <v>424</v>
      </c>
      <c r="D5" s="164" t="s">
        <v>164</v>
      </c>
      <c r="E5" s="166" t="s">
        <v>163</v>
      </c>
      <c r="F5" s="193">
        <f>'15. RESULTADOS HUELLA DIRECTA'!H34</f>
        <v>0</v>
      </c>
      <c r="G5" s="193" t="e">
        <f>'16. RESULTADOS HUELLA INDIRECTA'!E91</f>
        <v>#N/A</v>
      </c>
      <c r="H5" s="193" t="e">
        <f>SUM(F5:G5)</f>
        <v>#N/A</v>
      </c>
      <c r="I5" s="167" t="e">
        <f t="shared" ref="I5:I15" si="0">F5/H5</f>
        <v>#N/A</v>
      </c>
      <c r="J5" s="167" t="e">
        <f t="shared" ref="J5:J15" si="1">G5/H5</f>
        <v>#N/A</v>
      </c>
    </row>
    <row r="6" spans="1:10">
      <c r="A6" s="169" t="s">
        <v>185</v>
      </c>
      <c r="B6" s="155" t="s">
        <v>428</v>
      </c>
      <c r="C6" s="156" t="s">
        <v>443</v>
      </c>
      <c r="D6" s="155" t="s">
        <v>170</v>
      </c>
      <c r="E6" s="157" t="s">
        <v>169</v>
      </c>
      <c r="F6" s="194">
        <f>'15. RESULTADOS HUELLA DIRECTA'!X34</f>
        <v>0</v>
      </c>
      <c r="G6" s="194" t="e">
        <f>'16. RESULTADOS HUELLA INDIRECTA'!F91</f>
        <v>#N/A</v>
      </c>
      <c r="H6" s="194" t="e">
        <f>SUM(F6:G6)</f>
        <v>#N/A</v>
      </c>
      <c r="I6" s="158" t="e">
        <f t="shared" si="0"/>
        <v>#N/A</v>
      </c>
      <c r="J6" s="158" t="e">
        <f t="shared" si="1"/>
        <v>#N/A</v>
      </c>
    </row>
    <row r="7" spans="1:10">
      <c r="A7" s="169" t="s">
        <v>185</v>
      </c>
      <c r="B7" s="155" t="s">
        <v>198</v>
      </c>
      <c r="C7" s="156" t="s">
        <v>192</v>
      </c>
      <c r="D7" s="155" t="s">
        <v>258</v>
      </c>
      <c r="E7" s="157" t="s">
        <v>167</v>
      </c>
      <c r="F7" s="194">
        <f>'15. RESULTADOS HUELLA DIRECTA'!Y34</f>
        <v>0</v>
      </c>
      <c r="G7" s="194" t="e">
        <f>'16. RESULTADOS HUELLA INDIRECTA'!G91</f>
        <v>#N/A</v>
      </c>
      <c r="H7" s="194" t="e">
        <f t="shared" ref="H7:H9" si="2">SUM(F7:G7)</f>
        <v>#N/A</v>
      </c>
      <c r="I7" s="158" t="e">
        <f t="shared" si="0"/>
        <v>#N/A</v>
      </c>
      <c r="J7" s="158" t="e">
        <f t="shared" si="1"/>
        <v>#N/A</v>
      </c>
    </row>
    <row r="8" spans="1:10">
      <c r="A8" s="169" t="s">
        <v>185</v>
      </c>
      <c r="B8" s="155" t="s">
        <v>429</v>
      </c>
      <c r="C8" s="156" t="s">
        <v>193</v>
      </c>
      <c r="D8" s="155" t="s">
        <v>259</v>
      </c>
      <c r="E8" s="157" t="s">
        <v>171</v>
      </c>
      <c r="F8" s="194">
        <f>'15. RESULTADOS HUELLA DIRECTA'!Z34</f>
        <v>0</v>
      </c>
      <c r="G8" s="194" t="e">
        <f>'16. RESULTADOS HUELLA INDIRECTA'!H91</f>
        <v>#N/A</v>
      </c>
      <c r="H8" s="194" t="e">
        <f t="shared" si="2"/>
        <v>#N/A</v>
      </c>
      <c r="I8" s="158" t="e">
        <f t="shared" si="0"/>
        <v>#N/A</v>
      </c>
      <c r="J8" s="158" t="e">
        <f t="shared" si="1"/>
        <v>#N/A</v>
      </c>
    </row>
    <row r="9" spans="1:10">
      <c r="A9" s="169" t="s">
        <v>185</v>
      </c>
      <c r="B9" s="155" t="s">
        <v>429</v>
      </c>
      <c r="C9" s="156" t="s">
        <v>194</v>
      </c>
      <c r="D9" s="155" t="s">
        <v>175</v>
      </c>
      <c r="E9" s="157" t="s">
        <v>174</v>
      </c>
      <c r="F9" s="194">
        <f>'15. RESULTADOS HUELLA DIRECTA'!AA34</f>
        <v>0</v>
      </c>
      <c r="G9" s="194" t="e">
        <f>'16. RESULTADOS HUELLA INDIRECTA'!I91</f>
        <v>#N/A</v>
      </c>
      <c r="H9" s="194" t="e">
        <f t="shared" si="2"/>
        <v>#N/A</v>
      </c>
      <c r="I9" s="158" t="e">
        <f t="shared" si="0"/>
        <v>#N/A</v>
      </c>
      <c r="J9" s="158" t="e">
        <f t="shared" si="1"/>
        <v>#N/A</v>
      </c>
    </row>
    <row r="10" spans="1:10">
      <c r="A10" s="170" t="s">
        <v>186</v>
      </c>
      <c r="B10" s="159" t="s">
        <v>198</v>
      </c>
      <c r="C10" s="160" t="s">
        <v>430</v>
      </c>
      <c r="D10" s="159" t="s">
        <v>173</v>
      </c>
      <c r="E10" s="161" t="s">
        <v>172</v>
      </c>
      <c r="F10" s="195">
        <f>'15. RESULTADOS HUELLA DIRECTA'!AB34</f>
        <v>0</v>
      </c>
      <c r="G10" s="195" t="e">
        <f>'16. RESULTADOS HUELLA INDIRECTA'!J91</f>
        <v>#N/A</v>
      </c>
      <c r="H10" s="195" t="e">
        <f>SUM(F10:G10)</f>
        <v>#N/A</v>
      </c>
      <c r="I10" s="162" t="e">
        <f t="shared" si="0"/>
        <v>#N/A</v>
      </c>
      <c r="J10" s="162" t="e">
        <f t="shared" si="1"/>
        <v>#N/A</v>
      </c>
    </row>
    <row r="11" spans="1:10">
      <c r="A11" s="170" t="s">
        <v>186</v>
      </c>
      <c r="B11" s="159" t="s">
        <v>198</v>
      </c>
      <c r="C11" s="160" t="s">
        <v>195</v>
      </c>
      <c r="D11" s="159" t="s">
        <v>168</v>
      </c>
      <c r="E11" s="161" t="s">
        <v>172</v>
      </c>
      <c r="F11" s="195">
        <f>'15. RESULTADOS HUELLA DIRECTA'!AC34</f>
        <v>0</v>
      </c>
      <c r="G11" s="195" t="e">
        <f>'16. RESULTADOS HUELLA INDIRECTA'!K91</f>
        <v>#N/A</v>
      </c>
      <c r="H11" s="195" t="e">
        <f t="shared" ref="H11:H15" si="3">SUM(F11:G11)</f>
        <v>#N/A</v>
      </c>
      <c r="I11" s="162" t="e">
        <f t="shared" si="0"/>
        <v>#N/A</v>
      </c>
      <c r="J11" s="162" t="e">
        <f t="shared" si="1"/>
        <v>#N/A</v>
      </c>
    </row>
    <row r="12" spans="1:10">
      <c r="A12" s="170" t="s">
        <v>186</v>
      </c>
      <c r="B12" s="159" t="s">
        <v>429</v>
      </c>
      <c r="C12" s="160" t="s">
        <v>190</v>
      </c>
      <c r="D12" s="159" t="s">
        <v>176</v>
      </c>
      <c r="E12" s="161" t="s">
        <v>177</v>
      </c>
      <c r="F12" s="195">
        <f>'15. RESULTADOS HUELLA DIRECTA'!AD34</f>
        <v>0</v>
      </c>
      <c r="G12" s="195" t="e">
        <f>'16. RESULTADOS HUELLA INDIRECTA'!L91</f>
        <v>#N/A</v>
      </c>
      <c r="H12" s="195" t="e">
        <f t="shared" si="3"/>
        <v>#N/A</v>
      </c>
      <c r="I12" s="162" t="e">
        <f t="shared" si="0"/>
        <v>#N/A</v>
      </c>
      <c r="J12" s="162" t="e">
        <f t="shared" si="1"/>
        <v>#N/A</v>
      </c>
    </row>
    <row r="13" spans="1:10" ht="29">
      <c r="A13" s="170" t="s">
        <v>186</v>
      </c>
      <c r="B13" s="159" t="s">
        <v>429</v>
      </c>
      <c r="C13" s="160" t="s">
        <v>235</v>
      </c>
      <c r="D13" s="159" t="s">
        <v>178</v>
      </c>
      <c r="E13" s="161" t="s">
        <v>177</v>
      </c>
      <c r="F13" s="195">
        <f>'15. RESULTADOS HUELLA DIRECTA'!AE34</f>
        <v>0</v>
      </c>
      <c r="G13" s="195" t="e">
        <f>'16. RESULTADOS HUELLA INDIRECTA'!M91</f>
        <v>#N/A</v>
      </c>
      <c r="H13" s="195" t="e">
        <f t="shared" si="3"/>
        <v>#N/A</v>
      </c>
      <c r="I13" s="162" t="e">
        <f t="shared" si="0"/>
        <v>#N/A</v>
      </c>
      <c r="J13" s="162" t="e">
        <f t="shared" si="1"/>
        <v>#N/A</v>
      </c>
    </row>
    <row r="14" spans="1:10">
      <c r="A14" s="170" t="s">
        <v>186</v>
      </c>
      <c r="B14" s="159" t="s">
        <v>429</v>
      </c>
      <c r="C14" s="160" t="s">
        <v>196</v>
      </c>
      <c r="D14" s="159" t="s">
        <v>168</v>
      </c>
      <c r="E14" s="161" t="s">
        <v>177</v>
      </c>
      <c r="F14" s="195">
        <f>'15. RESULTADOS HUELLA DIRECTA'!AF34</f>
        <v>0</v>
      </c>
      <c r="G14" s="195" t="e">
        <f>'16. RESULTADOS HUELLA INDIRECTA'!N91</f>
        <v>#N/A</v>
      </c>
      <c r="H14" s="195" t="e">
        <f t="shared" si="3"/>
        <v>#N/A</v>
      </c>
      <c r="I14" s="162" t="e">
        <f t="shared" si="0"/>
        <v>#N/A</v>
      </c>
      <c r="J14" s="162" t="e">
        <f t="shared" si="1"/>
        <v>#N/A</v>
      </c>
    </row>
    <row r="15" spans="1:10">
      <c r="A15" s="170" t="s">
        <v>186</v>
      </c>
      <c r="B15" s="159" t="s">
        <v>429</v>
      </c>
      <c r="C15" s="160" t="s">
        <v>197</v>
      </c>
      <c r="D15" s="159" t="s">
        <v>175</v>
      </c>
      <c r="E15" s="161" t="s">
        <v>177</v>
      </c>
      <c r="F15" s="195">
        <f>'15. RESULTADOS HUELLA DIRECTA'!AG34</f>
        <v>0</v>
      </c>
      <c r="G15" s="195" t="e">
        <f>'16. RESULTADOS HUELLA INDIRECTA'!O91</f>
        <v>#N/A</v>
      </c>
      <c r="H15" s="195" t="e">
        <f t="shared" si="3"/>
        <v>#N/A</v>
      </c>
      <c r="I15" s="162" t="e">
        <f t="shared" si="0"/>
        <v>#N/A</v>
      </c>
      <c r="J15" s="162" t="e">
        <f t="shared" si="1"/>
        <v>#N/A</v>
      </c>
    </row>
  </sheetData>
  <mergeCells count="1">
    <mergeCell ref="A2:J2"/>
  </mergeCells>
  <conditionalFormatting sqref="I4:J15">
    <cfRule type="cellIs" dxfId="0" priority="1" operator="greaterThan">
      <formula>0.1</formula>
    </cfRule>
  </conditionalFormatting>
  <hyperlinks>
    <hyperlink ref="A1" location="'0. CONTENIDOS'!A1" display="CONTENIDOS" xr:uid="{E6DCA06F-3A87-FE41-AB93-2107B3B90CB2}"/>
  </hyperlinks>
  <pageMargins left="0.7" right="0.7" top="0.75" bottom="0.75" header="0.3" footer="0.3"/>
  <ignoredErrors>
    <ignoredError sqref="G4:J15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4D6BFD-AEEF-46AC-921B-51F4CA233135}">
  <sheetPr>
    <tabColor theme="5" tint="0.39997558519241921"/>
  </sheetPr>
  <dimension ref="A1:C39"/>
  <sheetViews>
    <sheetView showGridLines="0" zoomScale="140" zoomScaleNormal="140" workbookViewId="0"/>
  </sheetViews>
  <sheetFormatPr baseColWidth="10" defaultRowHeight="14.5"/>
  <cols>
    <col min="1" max="1" width="26.6328125" customWidth="1"/>
    <col min="2" max="2" width="161" customWidth="1"/>
    <col min="3" max="3" width="5.453125" style="8" customWidth="1"/>
  </cols>
  <sheetData>
    <row r="1" spans="1:3">
      <c r="A1" s="9" t="s">
        <v>17</v>
      </c>
    </row>
    <row r="2" spans="1:3" ht="24" customHeight="1">
      <c r="A2" s="120" t="s">
        <v>69</v>
      </c>
      <c r="B2" s="121"/>
      <c r="C2" s="56"/>
    </row>
    <row r="3" spans="1:3" s="12" customFormat="1">
      <c r="A3" s="13" t="s">
        <v>66</v>
      </c>
      <c r="B3" s="205" t="s">
        <v>298</v>
      </c>
      <c r="C3" s="57"/>
    </row>
    <row r="4" spans="1:3" s="12" customFormat="1">
      <c r="A4" s="13"/>
      <c r="B4" s="205"/>
      <c r="C4" s="57"/>
    </row>
    <row r="5" spans="1:3" s="12" customFormat="1">
      <c r="A5" s="13" t="s">
        <v>70</v>
      </c>
      <c r="B5" s="205" t="s">
        <v>71</v>
      </c>
      <c r="C5" s="57"/>
    </row>
    <row r="6" spans="1:3" s="12" customFormat="1">
      <c r="A6" s="13"/>
      <c r="B6" s="205"/>
      <c r="C6" s="57"/>
    </row>
    <row r="7" spans="1:3" s="12" customFormat="1" ht="26">
      <c r="A7" s="13" t="s">
        <v>65</v>
      </c>
      <c r="B7" s="205" t="s">
        <v>129</v>
      </c>
      <c r="C7" s="57"/>
    </row>
    <row r="8" spans="1:3" s="12" customFormat="1">
      <c r="A8" s="13"/>
      <c r="B8" s="205"/>
      <c r="C8" s="57"/>
    </row>
    <row r="9" spans="1:3" s="12" customFormat="1">
      <c r="A9" s="13" t="s">
        <v>78</v>
      </c>
      <c r="B9" s="205" t="s">
        <v>108</v>
      </c>
      <c r="C9" s="57"/>
    </row>
    <row r="10" spans="1:3" s="12" customFormat="1">
      <c r="A10" s="13"/>
      <c r="B10" s="205"/>
      <c r="C10" s="57"/>
    </row>
    <row r="11" spans="1:3" s="12" customFormat="1" ht="26">
      <c r="A11" s="13" t="s">
        <v>72</v>
      </c>
      <c r="B11" s="205" t="s">
        <v>287</v>
      </c>
      <c r="C11" s="57"/>
    </row>
    <row r="12" spans="1:3" s="12" customFormat="1">
      <c r="A12" s="13"/>
      <c r="B12" s="205"/>
      <c r="C12" s="57"/>
    </row>
    <row r="13" spans="1:3" s="12" customFormat="1">
      <c r="A13" s="13" t="s">
        <v>73</v>
      </c>
      <c r="B13" s="205" t="s">
        <v>288</v>
      </c>
      <c r="C13" s="57"/>
    </row>
    <row r="14" spans="1:3" s="12" customFormat="1">
      <c r="A14" s="13"/>
      <c r="B14" s="205"/>
      <c r="C14" s="57"/>
    </row>
    <row r="15" spans="1:3" s="12" customFormat="1" ht="39">
      <c r="A15" s="13" t="s">
        <v>67</v>
      </c>
      <c r="B15" s="205" t="s">
        <v>299</v>
      </c>
      <c r="C15" s="57"/>
    </row>
    <row r="16" spans="1:3" s="12" customFormat="1">
      <c r="A16" s="13"/>
      <c r="B16" s="205"/>
      <c r="C16" s="57"/>
    </row>
    <row r="17" spans="1:3" s="12" customFormat="1" ht="29">
      <c r="A17" s="18" t="s">
        <v>87</v>
      </c>
      <c r="B17" s="205" t="s">
        <v>74</v>
      </c>
      <c r="C17" s="57"/>
    </row>
    <row r="18" spans="1:3" s="12" customFormat="1">
      <c r="A18" s="13"/>
      <c r="B18" s="205"/>
      <c r="C18" s="57"/>
    </row>
    <row r="19" spans="1:3" s="12" customFormat="1">
      <c r="A19" s="13" t="s">
        <v>68</v>
      </c>
      <c r="B19" s="205" t="s">
        <v>75</v>
      </c>
      <c r="C19" s="57"/>
    </row>
    <row r="20" spans="1:3" s="12" customFormat="1">
      <c r="A20" s="13"/>
      <c r="B20" s="205"/>
      <c r="C20" s="57"/>
    </row>
    <row r="21" spans="1:3" s="12" customFormat="1">
      <c r="A21" s="13" t="s">
        <v>76</v>
      </c>
      <c r="B21" s="205" t="s">
        <v>77</v>
      </c>
      <c r="C21" s="57"/>
    </row>
    <row r="22" spans="1:3" s="12" customFormat="1">
      <c r="A22" s="13"/>
      <c r="B22" s="205"/>
      <c r="C22" s="57"/>
    </row>
    <row r="23" spans="1:3" s="12" customFormat="1">
      <c r="A23" s="13" t="s">
        <v>249</v>
      </c>
      <c r="B23" s="205" t="s">
        <v>471</v>
      </c>
      <c r="C23" s="57"/>
    </row>
    <row r="24" spans="1:3" s="12" customFormat="1">
      <c r="A24" s="13"/>
      <c r="B24" s="205"/>
      <c r="C24" s="57"/>
    </row>
    <row r="25" spans="1:3" s="12" customFormat="1">
      <c r="A25" s="13" t="s">
        <v>250</v>
      </c>
      <c r="B25" s="205" t="s">
        <v>472</v>
      </c>
      <c r="C25" s="57"/>
    </row>
    <row r="27" spans="1:3" ht="24" customHeight="1">
      <c r="A27" s="120" t="s">
        <v>284</v>
      </c>
      <c r="B27" s="121"/>
      <c r="C27" s="56"/>
    </row>
    <row r="28" spans="1:3" s="12" customFormat="1">
      <c r="A28" s="18" t="s">
        <v>230</v>
      </c>
      <c r="B28" s="205" t="s">
        <v>285</v>
      </c>
      <c r="C28" s="57"/>
    </row>
    <row r="29" spans="1:3" s="12" customFormat="1">
      <c r="A29" s="13" t="s">
        <v>229</v>
      </c>
      <c r="B29" s="205" t="s">
        <v>286</v>
      </c>
      <c r="C29" s="57"/>
    </row>
    <row r="30" spans="1:3" s="12" customFormat="1">
      <c r="A30" s="13" t="s">
        <v>232</v>
      </c>
      <c r="B30" s="205" t="s">
        <v>289</v>
      </c>
      <c r="C30" s="57"/>
    </row>
    <row r="31" spans="1:3" s="12" customFormat="1">
      <c r="A31" s="13" t="s">
        <v>380</v>
      </c>
      <c r="B31" s="205" t="s">
        <v>381</v>
      </c>
      <c r="C31" s="57"/>
    </row>
    <row r="32" spans="1:3" s="12" customFormat="1">
      <c r="A32" s="13" t="s">
        <v>357</v>
      </c>
      <c r="B32" s="205" t="s">
        <v>431</v>
      </c>
      <c r="C32" s="57"/>
    </row>
    <row r="33" spans="1:3" s="12" customFormat="1">
      <c r="A33" s="13" t="s">
        <v>386</v>
      </c>
      <c r="B33" s="205" t="s">
        <v>385</v>
      </c>
      <c r="C33" s="57"/>
    </row>
    <row r="34" spans="1:3" s="12" customFormat="1">
      <c r="A34" s="13" t="s">
        <v>359</v>
      </c>
      <c r="B34" s="205" t="s">
        <v>382</v>
      </c>
      <c r="C34" s="57"/>
    </row>
    <row r="35" spans="1:3" s="12" customFormat="1">
      <c r="A35" s="13" t="s">
        <v>228</v>
      </c>
      <c r="B35" s="205" t="s">
        <v>383</v>
      </c>
      <c r="C35" s="57"/>
    </row>
    <row r="36" spans="1:3" s="12" customFormat="1">
      <c r="A36" s="13" t="s">
        <v>233</v>
      </c>
      <c r="B36" s="205" t="s">
        <v>290</v>
      </c>
      <c r="C36" s="57"/>
    </row>
    <row r="37" spans="1:3">
      <c r="A37" s="13" t="s">
        <v>291</v>
      </c>
      <c r="B37" s="205" t="s">
        <v>292</v>
      </c>
    </row>
    <row r="38" spans="1:3">
      <c r="A38" s="13" t="s">
        <v>293</v>
      </c>
      <c r="B38" s="205" t="s">
        <v>294</v>
      </c>
    </row>
    <row r="39" spans="1:3">
      <c r="A39" s="13" t="s">
        <v>356</v>
      </c>
      <c r="B39" s="205" t="s">
        <v>384</v>
      </c>
    </row>
  </sheetData>
  <hyperlinks>
    <hyperlink ref="A1" location="'0. CONTENIDOS'!A1" display="CONTENIDOS" xr:uid="{5AE27AA5-CEED-43F3-AFE4-777537467D1B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0D9BCC-3EC1-4003-B183-7B5206B1933B}">
  <sheetPr>
    <tabColor theme="5" tint="0.39997558519241921"/>
  </sheetPr>
  <dimension ref="A1:C14"/>
  <sheetViews>
    <sheetView showGridLines="0" zoomScale="150" zoomScaleNormal="150" workbookViewId="0"/>
  </sheetViews>
  <sheetFormatPr baseColWidth="10" defaultRowHeight="14.5"/>
  <cols>
    <col min="1" max="1" width="11.1796875" customWidth="1"/>
    <col min="2" max="2" width="172.6328125" bestFit="1" customWidth="1"/>
    <col min="3" max="3" width="6.453125" style="8" customWidth="1"/>
  </cols>
  <sheetData>
    <row r="1" spans="1:3">
      <c r="A1" s="9" t="s">
        <v>17</v>
      </c>
      <c r="B1" s="8"/>
    </row>
    <row r="2" spans="1:3" ht="24" customHeight="1">
      <c r="A2" s="120" t="s">
        <v>118</v>
      </c>
      <c r="B2" s="121"/>
      <c r="C2" s="56"/>
    </row>
    <row r="3" spans="1:3">
      <c r="A3" s="5" t="s">
        <v>26</v>
      </c>
      <c r="B3" s="7" t="s">
        <v>300</v>
      </c>
    </row>
    <row r="4" spans="1:3">
      <c r="A4" s="5" t="s">
        <v>27</v>
      </c>
      <c r="B4" s="7" t="s">
        <v>297</v>
      </c>
    </row>
    <row r="5" spans="1:3" ht="15" customHeight="1">
      <c r="A5" s="5" t="s">
        <v>28</v>
      </c>
      <c r="B5" s="6" t="s">
        <v>162</v>
      </c>
    </row>
    <row r="6" spans="1:3" ht="15" customHeight="1">
      <c r="A6" s="5" t="s">
        <v>29</v>
      </c>
      <c r="B6" s="7" t="s">
        <v>335</v>
      </c>
    </row>
    <row r="7" spans="1:3" ht="15" customHeight="1">
      <c r="A7" s="5" t="s">
        <v>30</v>
      </c>
      <c r="B7" s="7" t="s">
        <v>432</v>
      </c>
    </row>
    <row r="8" spans="1:3" ht="15" customHeight="1">
      <c r="A8" s="5" t="s">
        <v>155</v>
      </c>
      <c r="B8" s="7" t="s">
        <v>265</v>
      </c>
    </row>
    <row r="9" spans="1:3" ht="15" customHeight="1">
      <c r="A9" s="5" t="s">
        <v>156</v>
      </c>
      <c r="B9" s="7" t="s">
        <v>154</v>
      </c>
    </row>
    <row r="10" spans="1:3" ht="15" customHeight="1">
      <c r="A10" s="5" t="s">
        <v>157</v>
      </c>
      <c r="B10" s="6" t="s">
        <v>31</v>
      </c>
    </row>
    <row r="11" spans="1:3" ht="15" customHeight="1">
      <c r="A11" s="5" t="s">
        <v>158</v>
      </c>
      <c r="B11" s="6" t="s">
        <v>79</v>
      </c>
    </row>
    <row r="12" spans="1:3" ht="15" customHeight="1">
      <c r="A12" s="5" t="s">
        <v>336</v>
      </c>
      <c r="B12" s="6" t="s">
        <v>80</v>
      </c>
    </row>
    <row r="13" spans="1:3">
      <c r="B13" s="33"/>
    </row>
    <row r="14" spans="1:3">
      <c r="B14" s="213"/>
    </row>
  </sheetData>
  <hyperlinks>
    <hyperlink ref="A1" location="'0. CONTENIDOS'!A1" display="CONTENIDOS" xr:uid="{2B3E5F80-C8F9-C147-A82F-DC9C1FB7C817}"/>
  </hyperlink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403E8-0917-304D-ACF9-72B9F2A60F58}">
  <sheetPr>
    <tabColor theme="5" tint="0.39997558519241921"/>
  </sheetPr>
  <dimension ref="A1:P16"/>
  <sheetViews>
    <sheetView showGridLines="0" topLeftCell="A4" zoomScale="120" zoomScaleNormal="120" workbookViewId="0"/>
  </sheetViews>
  <sheetFormatPr baseColWidth="10" defaultRowHeight="14.5"/>
  <cols>
    <col min="2" max="2" width="6.81640625" style="65" customWidth="1"/>
    <col min="3" max="3" width="13.1796875" style="65" bestFit="1" customWidth="1"/>
    <col min="4" max="4" width="4.81640625" style="65" customWidth="1"/>
    <col min="5" max="5" width="6.81640625" style="65" customWidth="1"/>
    <col min="6" max="6" width="12.36328125" style="65" bestFit="1" customWidth="1"/>
    <col min="7" max="7" width="3.81640625" style="65" customWidth="1"/>
    <col min="8" max="8" width="6.81640625" style="65" customWidth="1"/>
    <col min="9" max="9" width="7.36328125" style="65" bestFit="1" customWidth="1"/>
    <col min="10" max="10" width="3.81640625" customWidth="1"/>
    <col min="11" max="11" width="10.81640625" style="65" customWidth="1"/>
    <col min="12" max="12" width="13.1796875" style="65" bestFit="1" customWidth="1"/>
    <col min="13" max="13" width="4.81640625" style="65" customWidth="1"/>
    <col min="14" max="14" width="10.81640625" style="65" customWidth="1"/>
    <col min="15" max="15" width="12.36328125" style="65" bestFit="1" customWidth="1"/>
    <col min="16" max="16" width="3.81640625" style="65" customWidth="1"/>
  </cols>
  <sheetData>
    <row r="1" spans="1:15">
      <c r="A1" s="9" t="s">
        <v>17</v>
      </c>
    </row>
    <row r="2" spans="1:15">
      <c r="B2" s="286" t="s">
        <v>440</v>
      </c>
      <c r="C2" s="286"/>
      <c r="D2" s="286"/>
      <c r="E2" s="286"/>
      <c r="F2" s="286"/>
      <c r="H2" s="286" t="s">
        <v>439</v>
      </c>
      <c r="I2" s="286"/>
      <c r="K2" s="286" t="s">
        <v>441</v>
      </c>
      <c r="L2" s="286"/>
      <c r="M2" s="286"/>
      <c r="N2" s="286"/>
      <c r="O2" s="286"/>
    </row>
    <row r="4" spans="1:15">
      <c r="B4" s="247">
        <v>1</v>
      </c>
      <c r="C4" s="255" t="s">
        <v>360</v>
      </c>
      <c r="D4" s="248" t="s">
        <v>358</v>
      </c>
      <c r="E4" s="247">
        <v>1000</v>
      </c>
      <c r="F4" s="255" t="s">
        <v>0</v>
      </c>
      <c r="H4" s="250">
        <f>E4/B4</f>
        <v>1000</v>
      </c>
      <c r="I4" s="251" t="s">
        <v>361</v>
      </c>
      <c r="K4" s="283"/>
      <c r="L4" s="254" t="s">
        <v>360</v>
      </c>
      <c r="M4" s="249" t="s">
        <v>358</v>
      </c>
      <c r="N4" s="281">
        <f>K4*H4</f>
        <v>0</v>
      </c>
      <c r="O4" s="254" t="s">
        <v>0</v>
      </c>
    </row>
    <row r="5" spans="1:15">
      <c r="C5" s="254"/>
      <c r="F5" s="254"/>
      <c r="K5" s="282"/>
      <c r="L5" s="254"/>
      <c r="N5" s="282"/>
      <c r="O5" s="254"/>
    </row>
    <row r="6" spans="1:15">
      <c r="B6" s="247">
        <v>1</v>
      </c>
      <c r="C6" s="255" t="s">
        <v>63</v>
      </c>
      <c r="D6" s="248" t="s">
        <v>358</v>
      </c>
      <c r="E6" s="247">
        <v>1000</v>
      </c>
      <c r="F6" s="255" t="s">
        <v>61</v>
      </c>
      <c r="H6" s="250">
        <f>E6/B6</f>
        <v>1000</v>
      </c>
      <c r="I6" s="251" t="s">
        <v>362</v>
      </c>
      <c r="K6" s="283"/>
      <c r="L6" s="254" t="s">
        <v>63</v>
      </c>
      <c r="M6" s="249" t="s">
        <v>358</v>
      </c>
      <c r="N6" s="281">
        <f>K6*H6</f>
        <v>0</v>
      </c>
      <c r="O6" s="254" t="s">
        <v>61</v>
      </c>
    </row>
    <row r="7" spans="1:15">
      <c r="C7" s="254"/>
      <c r="F7" s="254"/>
      <c r="K7" s="282"/>
      <c r="L7" s="254"/>
      <c r="N7" s="282"/>
      <c r="O7" s="254"/>
    </row>
    <row r="8" spans="1:15">
      <c r="B8" s="247">
        <v>1</v>
      </c>
      <c r="C8" s="255" t="s">
        <v>363</v>
      </c>
      <c r="D8" s="248" t="s">
        <v>358</v>
      </c>
      <c r="E8" s="252">
        <v>0.83699999999999997</v>
      </c>
      <c r="F8" s="255" t="s">
        <v>364</v>
      </c>
      <c r="H8" s="253">
        <f>E8/B8</f>
        <v>0.83699999999999997</v>
      </c>
      <c r="I8" s="251" t="s">
        <v>365</v>
      </c>
      <c r="K8" s="283"/>
      <c r="L8" s="254" t="s">
        <v>363</v>
      </c>
      <c r="M8" s="249" t="s">
        <v>358</v>
      </c>
      <c r="N8" s="281">
        <f>K8*H8</f>
        <v>0</v>
      </c>
      <c r="O8" s="254" t="s">
        <v>364</v>
      </c>
    </row>
    <row r="9" spans="1:15">
      <c r="C9" s="254"/>
      <c r="F9" s="254"/>
      <c r="K9" s="282"/>
      <c r="L9" s="254"/>
      <c r="N9" s="282"/>
      <c r="O9" s="254"/>
    </row>
    <row r="10" spans="1:15">
      <c r="B10" s="247">
        <v>1</v>
      </c>
      <c r="C10" s="255" t="s">
        <v>366</v>
      </c>
      <c r="D10" s="248" t="s">
        <v>358</v>
      </c>
      <c r="E10" s="252">
        <v>0.74099999999999999</v>
      </c>
      <c r="F10" s="255" t="s">
        <v>367</v>
      </c>
      <c r="H10" s="253">
        <f>E10/B10</f>
        <v>0.74099999999999999</v>
      </c>
      <c r="I10" s="251" t="s">
        <v>365</v>
      </c>
      <c r="K10" s="283"/>
      <c r="L10" s="254" t="s">
        <v>366</v>
      </c>
      <c r="M10" s="249" t="s">
        <v>358</v>
      </c>
      <c r="N10" s="281">
        <f>K10*H10</f>
        <v>0</v>
      </c>
      <c r="O10" s="254" t="s">
        <v>367</v>
      </c>
    </row>
    <row r="11" spans="1:15">
      <c r="C11" s="254"/>
      <c r="F11" s="254"/>
      <c r="K11" s="282"/>
      <c r="L11" s="254"/>
      <c r="N11" s="282"/>
      <c r="O11" s="254"/>
    </row>
    <row r="12" spans="1:15">
      <c r="B12" s="247">
        <v>1</v>
      </c>
      <c r="C12" s="255" t="s">
        <v>368</v>
      </c>
      <c r="D12" s="248" t="s">
        <v>358</v>
      </c>
      <c r="E12" s="252">
        <v>0.76800000000000002</v>
      </c>
      <c r="F12" s="255" t="s">
        <v>369</v>
      </c>
      <c r="H12" s="253">
        <f>E12/B12</f>
        <v>0.76800000000000002</v>
      </c>
      <c r="I12" s="251" t="s">
        <v>370</v>
      </c>
      <c r="K12" s="283"/>
      <c r="L12" s="254" t="s">
        <v>368</v>
      </c>
      <c r="M12" s="249" t="s">
        <v>358</v>
      </c>
      <c r="N12" s="281">
        <f>K12*H12</f>
        <v>0</v>
      </c>
      <c r="O12" s="254" t="s">
        <v>369</v>
      </c>
    </row>
    <row r="13" spans="1:15">
      <c r="C13" s="254"/>
      <c r="F13" s="254"/>
      <c r="K13" s="282"/>
      <c r="L13" s="254"/>
      <c r="N13" s="282"/>
      <c r="O13" s="254"/>
    </row>
    <row r="14" spans="1:15">
      <c r="B14" s="247">
        <v>1</v>
      </c>
      <c r="C14" s="255" t="s">
        <v>371</v>
      </c>
      <c r="D14" s="248" t="s">
        <v>358</v>
      </c>
      <c r="E14" s="252">
        <v>0.53300000000000003</v>
      </c>
      <c r="F14" s="255" t="s">
        <v>372</v>
      </c>
      <c r="H14" s="253">
        <f>E14/B14</f>
        <v>0.53300000000000003</v>
      </c>
      <c r="I14" s="251" t="s">
        <v>365</v>
      </c>
      <c r="K14" s="283"/>
      <c r="L14" s="254" t="s">
        <v>371</v>
      </c>
      <c r="M14" s="249" t="s">
        <v>358</v>
      </c>
      <c r="N14" s="281">
        <f>K14*H14</f>
        <v>0</v>
      </c>
      <c r="O14" s="254" t="s">
        <v>372</v>
      </c>
    </row>
    <row r="15" spans="1:15">
      <c r="C15" s="254"/>
      <c r="F15" s="254"/>
      <c r="K15" s="282"/>
      <c r="L15" s="254"/>
      <c r="N15" s="282"/>
      <c r="O15" s="254"/>
    </row>
    <row r="16" spans="1:15">
      <c r="B16" s="247">
        <v>1</v>
      </c>
      <c r="C16" s="255" t="s">
        <v>373</v>
      </c>
      <c r="D16" s="248" t="s">
        <v>358</v>
      </c>
      <c r="E16" s="252">
        <v>0.95899999999999996</v>
      </c>
      <c r="F16" s="255" t="s">
        <v>374</v>
      </c>
      <c r="H16" s="253">
        <f>E16/B16</f>
        <v>0.95899999999999996</v>
      </c>
      <c r="I16" s="251" t="s">
        <v>365</v>
      </c>
      <c r="K16" s="283"/>
      <c r="L16" s="254" t="s">
        <v>373</v>
      </c>
      <c r="M16" s="249" t="s">
        <v>358</v>
      </c>
      <c r="N16" s="281">
        <f>K16*H16</f>
        <v>0</v>
      </c>
      <c r="O16" s="254" t="s">
        <v>374</v>
      </c>
    </row>
  </sheetData>
  <mergeCells count="3">
    <mergeCell ref="K2:O2"/>
    <mergeCell ref="B2:F2"/>
    <mergeCell ref="H2:I2"/>
  </mergeCells>
  <hyperlinks>
    <hyperlink ref="A1" location="'0. CONTENIDOS'!A1" display="CONTENIDOS" xr:uid="{4ED98B3F-574B-D04B-8201-69DE76C1F467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CA4CA4-5737-44AA-B9D5-59E424B1D450}">
  <sheetPr>
    <tabColor theme="8" tint="0.39997558519241921"/>
  </sheetPr>
  <dimension ref="A1:C19"/>
  <sheetViews>
    <sheetView showGridLines="0" topLeftCell="A4" zoomScale="110" zoomScaleNormal="110" workbookViewId="0"/>
  </sheetViews>
  <sheetFormatPr baseColWidth="10" defaultRowHeight="14.5"/>
  <cols>
    <col min="1" max="1" width="61.6328125" bestFit="1" customWidth="1"/>
    <col min="2" max="2" width="60.453125" customWidth="1"/>
    <col min="3" max="3" width="6.453125" style="8" customWidth="1"/>
  </cols>
  <sheetData>
    <row r="1" spans="1:3">
      <c r="A1" s="9" t="s">
        <v>17</v>
      </c>
      <c r="B1" s="8"/>
    </row>
    <row r="2" spans="1:3" ht="24" customHeight="1">
      <c r="A2" s="1" t="s">
        <v>54</v>
      </c>
      <c r="B2" s="2"/>
      <c r="C2" s="56"/>
    </row>
    <row r="4" spans="1:3" ht="15.5">
      <c r="A4" s="27" t="s">
        <v>355</v>
      </c>
      <c r="B4" s="11"/>
    </row>
    <row r="5" spans="1:3">
      <c r="A5" s="26" t="s">
        <v>445</v>
      </c>
      <c r="B5" s="25"/>
    </row>
    <row r="6" spans="1:3">
      <c r="A6" s="26" t="s">
        <v>115</v>
      </c>
      <c r="B6" s="25"/>
    </row>
    <row r="7" spans="1:3">
      <c r="A7" s="26" t="s">
        <v>444</v>
      </c>
      <c r="B7" s="25"/>
    </row>
    <row r="8" spans="1:3" ht="15.5">
      <c r="A8" s="27" t="s">
        <v>122</v>
      </c>
      <c r="B8" s="11"/>
      <c r="C8" s="60"/>
    </row>
    <row r="9" spans="1:3">
      <c r="A9" s="26" t="s">
        <v>123</v>
      </c>
      <c r="B9" s="25"/>
    </row>
    <row r="10" spans="1:3">
      <c r="A10" s="26" t="s">
        <v>125</v>
      </c>
      <c r="B10" s="25"/>
    </row>
    <row r="11" spans="1:3">
      <c r="A11" s="26" t="s">
        <v>121</v>
      </c>
      <c r="B11" s="25"/>
    </row>
    <row r="12" spans="1:3">
      <c r="A12" s="26" t="s">
        <v>124</v>
      </c>
      <c r="B12" s="25"/>
    </row>
    <row r="13" spans="1:3">
      <c r="A13" s="26" t="s">
        <v>128</v>
      </c>
      <c r="B13" s="25"/>
    </row>
    <row r="14" spans="1:3" ht="15.5">
      <c r="A14" s="27" t="s">
        <v>473</v>
      </c>
      <c r="B14" s="11"/>
    </row>
    <row r="15" spans="1:3">
      <c r="A15" s="26" t="s">
        <v>55</v>
      </c>
      <c r="B15" s="25"/>
    </row>
    <row r="16" spans="1:3">
      <c r="A16" s="26" t="s">
        <v>56</v>
      </c>
      <c r="B16" s="25"/>
    </row>
    <row r="17" spans="1:2">
      <c r="A17" s="26" t="s">
        <v>57</v>
      </c>
      <c r="B17" s="35"/>
    </row>
    <row r="18" spans="1:2">
      <c r="A18" s="26" t="s">
        <v>58</v>
      </c>
      <c r="B18" s="25"/>
    </row>
    <row r="19" spans="1:2" s="8" customFormat="1">
      <c r="A19" s="61"/>
      <c r="B19" s="59"/>
    </row>
  </sheetData>
  <hyperlinks>
    <hyperlink ref="A1" location="'0. CONTENIDOS'!A1" display="CONTENIDOS" xr:uid="{528CB155-6E55-D346-AF8B-B599DCDA5E63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2A8816-88D8-408A-8540-6CAA32A16EFE}">
  <sheetPr>
    <tabColor theme="8" tint="0.39997558519241921"/>
  </sheetPr>
  <dimension ref="A1:D41"/>
  <sheetViews>
    <sheetView showGridLines="0" zoomScale="110" zoomScaleNormal="110" workbookViewId="0"/>
  </sheetViews>
  <sheetFormatPr baseColWidth="10" defaultRowHeight="14.5"/>
  <cols>
    <col min="1" max="1" width="31" customWidth="1"/>
    <col min="2" max="2" width="50.6328125" customWidth="1"/>
    <col min="3" max="3" width="70.81640625" customWidth="1"/>
    <col min="4" max="4" width="70.6328125" customWidth="1"/>
  </cols>
  <sheetData>
    <row r="1" spans="1:4">
      <c r="A1" s="9" t="s">
        <v>17</v>
      </c>
      <c r="B1" s="8"/>
      <c r="C1" s="8"/>
      <c r="D1" s="8"/>
    </row>
    <row r="2" spans="1:4" ht="24" customHeight="1">
      <c r="A2" s="1" t="s">
        <v>110</v>
      </c>
      <c r="B2" s="2"/>
      <c r="C2" s="2"/>
      <c r="D2" s="2"/>
    </row>
    <row r="3" spans="1:4" s="8" customFormat="1"/>
    <row r="4" spans="1:4" ht="15.5">
      <c r="A4" s="27" t="s">
        <v>24</v>
      </c>
      <c r="B4" s="28"/>
      <c r="C4" s="28"/>
      <c r="D4" s="29"/>
    </row>
    <row r="5" spans="1:4">
      <c r="A5" s="3" t="s">
        <v>23</v>
      </c>
      <c r="B5" s="3" t="s">
        <v>22</v>
      </c>
      <c r="C5" s="3" t="s">
        <v>296</v>
      </c>
      <c r="D5" s="3" t="s">
        <v>295</v>
      </c>
    </row>
    <row r="6" spans="1:4">
      <c r="A6" s="17"/>
      <c r="B6" s="17"/>
      <c r="C6" s="17"/>
      <c r="D6" s="191"/>
    </row>
    <row r="7" spans="1:4">
      <c r="A7" s="39"/>
      <c r="B7" s="39"/>
      <c r="C7" s="39"/>
      <c r="D7" s="191"/>
    </row>
    <row r="8" spans="1:4">
      <c r="A8" s="37"/>
      <c r="B8" s="37"/>
      <c r="C8" s="37"/>
      <c r="D8" s="191"/>
    </row>
    <row r="9" spans="1:4">
      <c r="A9" s="17"/>
      <c r="B9" s="17"/>
      <c r="C9" s="17"/>
      <c r="D9" s="191"/>
    </row>
    <row r="10" spans="1:4">
      <c r="A10" s="39"/>
      <c r="B10" s="39"/>
      <c r="C10" s="39"/>
      <c r="D10" s="191"/>
    </row>
    <row r="11" spans="1:4">
      <c r="A11" s="39"/>
      <c r="B11" s="39"/>
      <c r="C11" s="39"/>
      <c r="D11" s="191"/>
    </row>
    <row r="12" spans="1:4">
      <c r="A12" s="17"/>
      <c r="B12" s="17"/>
      <c r="C12" s="17"/>
      <c r="D12" s="191"/>
    </row>
    <row r="13" spans="1:4">
      <c r="A13" s="37"/>
      <c r="B13" s="37"/>
      <c r="C13" s="37"/>
      <c r="D13" s="191"/>
    </row>
    <row r="14" spans="1:4">
      <c r="A14" s="37"/>
      <c r="B14" s="37"/>
      <c r="C14" s="37"/>
      <c r="D14" s="191"/>
    </row>
    <row r="15" spans="1:4">
      <c r="A15" s="17"/>
      <c r="B15" s="17"/>
      <c r="C15" s="17"/>
      <c r="D15" s="191"/>
    </row>
    <row r="16" spans="1:4">
      <c r="A16" s="39"/>
      <c r="B16" s="39"/>
      <c r="C16" s="37"/>
      <c r="D16" s="191"/>
    </row>
    <row r="17" spans="1:4">
      <c r="A17" s="17"/>
      <c r="B17" s="17"/>
      <c r="C17" s="17"/>
      <c r="D17" s="191"/>
    </row>
    <row r="18" spans="1:4">
      <c r="A18" s="17"/>
      <c r="B18" s="17"/>
      <c r="C18" s="17"/>
      <c r="D18" s="191"/>
    </row>
    <row r="19" spans="1:4">
      <c r="A19" s="39"/>
      <c r="B19" s="39"/>
      <c r="C19" s="39"/>
      <c r="D19" s="191"/>
    </row>
    <row r="20" spans="1:4">
      <c r="A20" s="17"/>
      <c r="B20" s="17"/>
      <c r="C20" s="17"/>
      <c r="D20" s="191"/>
    </row>
    <row r="21" spans="1:4" s="8" customFormat="1">
      <c r="A21" s="285" t="s">
        <v>18</v>
      </c>
    </row>
    <row r="22" spans="1:4" s="8" customFormat="1"/>
    <row r="23" spans="1:4" ht="15.5">
      <c r="A23" s="27" t="s">
        <v>25</v>
      </c>
      <c r="B23" s="28"/>
      <c r="C23" s="28"/>
      <c r="D23" s="29"/>
    </row>
    <row r="24" spans="1:4">
      <c r="A24" s="196" t="s">
        <v>23</v>
      </c>
      <c r="B24" s="3" t="s">
        <v>22</v>
      </c>
      <c r="C24" s="3" t="s">
        <v>296</v>
      </c>
      <c r="D24" s="3" t="s">
        <v>295</v>
      </c>
    </row>
    <row r="25" spans="1:4">
      <c r="A25" s="191"/>
      <c r="B25" s="191"/>
      <c r="C25" s="191"/>
      <c r="D25" s="191"/>
    </row>
    <row r="26" spans="1:4">
      <c r="A26" s="191"/>
      <c r="B26" s="191"/>
      <c r="C26" s="191"/>
      <c r="D26" s="191"/>
    </row>
    <row r="27" spans="1:4">
      <c r="A27" s="191"/>
      <c r="B27" s="191"/>
      <c r="C27" s="191"/>
      <c r="D27" s="191"/>
    </row>
    <row r="28" spans="1:4">
      <c r="A28" s="191"/>
      <c r="B28" s="191"/>
      <c r="C28" s="191"/>
      <c r="D28" s="191"/>
    </row>
    <row r="29" spans="1:4">
      <c r="A29" s="191"/>
      <c r="B29" s="191"/>
      <c r="C29" s="191"/>
      <c r="D29" s="191"/>
    </row>
    <row r="30" spans="1:4">
      <c r="A30" s="191"/>
      <c r="B30" s="191"/>
      <c r="C30" s="191"/>
      <c r="D30" s="191"/>
    </row>
    <row r="31" spans="1:4">
      <c r="A31" s="191"/>
      <c r="B31" s="191"/>
      <c r="C31" s="191"/>
      <c r="D31" s="191"/>
    </row>
    <row r="32" spans="1:4">
      <c r="A32" s="191"/>
      <c r="B32" s="191"/>
      <c r="C32" s="191"/>
      <c r="D32" s="191"/>
    </row>
    <row r="33" spans="1:4">
      <c r="A33" s="191"/>
      <c r="B33" s="191"/>
      <c r="C33" s="191"/>
      <c r="D33" s="191"/>
    </row>
    <row r="34" spans="1:4">
      <c r="A34" s="191"/>
      <c r="B34" s="191"/>
      <c r="C34" s="191"/>
      <c r="D34" s="191"/>
    </row>
    <row r="35" spans="1:4">
      <c r="A35" s="191"/>
      <c r="B35" s="191"/>
      <c r="C35" s="191"/>
      <c r="D35" s="191"/>
    </row>
    <row r="36" spans="1:4">
      <c r="A36" s="191"/>
      <c r="B36" s="191"/>
      <c r="C36" s="191"/>
      <c r="D36" s="191"/>
    </row>
    <row r="37" spans="1:4">
      <c r="A37" s="191"/>
      <c r="B37" s="191"/>
      <c r="C37" s="191"/>
      <c r="D37" s="191"/>
    </row>
    <row r="38" spans="1:4">
      <c r="A38" s="191"/>
      <c r="B38" s="191"/>
      <c r="C38" s="191"/>
      <c r="D38" s="191"/>
    </row>
    <row r="39" spans="1:4">
      <c r="A39" s="191"/>
      <c r="B39" s="191"/>
      <c r="C39" s="191"/>
      <c r="D39" s="191"/>
    </row>
    <row r="40" spans="1:4" s="8" customFormat="1">
      <c r="A40" s="285" t="s">
        <v>18</v>
      </c>
    </row>
    <row r="41" spans="1:4" s="8" customFormat="1"/>
  </sheetData>
  <hyperlinks>
    <hyperlink ref="A1" location="'0. CONTENIDOS'!A1" display="CONTENIDOS" xr:uid="{A4F7ACC5-0A69-D448-921B-33AE547ACC8F}"/>
  </hyperlink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07A9AE-E54D-43B3-9936-06C37A8B5EB1}">
  <sheetPr>
    <tabColor theme="8" tint="0.39997558519241921"/>
  </sheetPr>
  <dimension ref="A1:Q24"/>
  <sheetViews>
    <sheetView showGridLines="0" zoomScale="110" zoomScaleNormal="110" workbookViewId="0"/>
  </sheetViews>
  <sheetFormatPr baseColWidth="10" defaultRowHeight="14.5"/>
  <cols>
    <col min="1" max="1" width="32" customWidth="1"/>
    <col min="2" max="2" width="45" bestFit="1" customWidth="1"/>
    <col min="5" max="6" width="12.36328125" bestFit="1" customWidth="1"/>
    <col min="8" max="8" width="12.36328125" bestFit="1" customWidth="1"/>
    <col min="13" max="13" width="12.36328125" bestFit="1" customWidth="1"/>
    <col min="16" max="17" width="12.453125" bestFit="1" customWidth="1"/>
  </cols>
  <sheetData>
    <row r="1" spans="1:17">
      <c r="A1" s="9" t="s">
        <v>17</v>
      </c>
      <c r="B1" s="68">
        <v>2</v>
      </c>
      <c r="C1" s="69">
        <v>3</v>
      </c>
      <c r="D1" s="69">
        <v>4</v>
      </c>
      <c r="E1" s="68">
        <v>5</v>
      </c>
      <c r="F1" s="68">
        <v>6</v>
      </c>
      <c r="G1" s="69">
        <v>7</v>
      </c>
      <c r="H1" s="69">
        <v>8</v>
      </c>
      <c r="I1" s="68">
        <v>9</v>
      </c>
      <c r="J1" s="68">
        <v>10</v>
      </c>
      <c r="K1" s="69">
        <v>11</v>
      </c>
      <c r="L1" s="69">
        <v>12</v>
      </c>
      <c r="M1" s="68">
        <v>13</v>
      </c>
      <c r="N1" s="68">
        <v>14</v>
      </c>
      <c r="O1" s="69">
        <v>15</v>
      </c>
      <c r="P1" s="69">
        <v>16</v>
      </c>
      <c r="Q1" s="69">
        <v>17</v>
      </c>
    </row>
    <row r="2" spans="1:17" ht="24" customHeight="1">
      <c r="A2" s="1" t="s">
        <v>109</v>
      </c>
      <c r="B2" s="1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4" spans="1:17" ht="15.5">
      <c r="A4" s="27" t="s">
        <v>116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1"/>
    </row>
    <row r="5" spans="1:17">
      <c r="A5" s="3" t="s">
        <v>446</v>
      </c>
      <c r="B5" s="3" t="s">
        <v>126</v>
      </c>
      <c r="C5" s="4" t="s">
        <v>4</v>
      </c>
      <c r="D5" s="4" t="s">
        <v>1</v>
      </c>
      <c r="E5" s="4" t="s">
        <v>5</v>
      </c>
      <c r="F5" s="4" t="s">
        <v>6</v>
      </c>
      <c r="G5" s="4" t="s">
        <v>7</v>
      </c>
      <c r="H5" s="4" t="s">
        <v>8</v>
      </c>
      <c r="I5" s="4" t="s">
        <v>9</v>
      </c>
      <c r="J5" s="4" t="s">
        <v>10</v>
      </c>
      <c r="K5" s="4" t="s">
        <v>11</v>
      </c>
      <c r="L5" s="4" t="s">
        <v>12</v>
      </c>
      <c r="M5" s="4" t="s">
        <v>13</v>
      </c>
      <c r="N5" s="4" t="s">
        <v>14</v>
      </c>
      <c r="O5" s="4" t="s">
        <v>15</v>
      </c>
      <c r="P5" s="4" t="s">
        <v>16</v>
      </c>
      <c r="Q5" s="4" t="s">
        <v>256</v>
      </c>
    </row>
    <row r="6" spans="1:17">
      <c r="A6" s="17"/>
      <c r="B6" s="38"/>
      <c r="C6" s="16" t="s">
        <v>0</v>
      </c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210">
        <f>SUM(D6:O6)</f>
        <v>0</v>
      </c>
      <c r="Q6" s="212" t="e">
        <f t="shared" ref="Q6:Q20" si="0">P6/$P$22</f>
        <v>#DIV/0!</v>
      </c>
    </row>
    <row r="7" spans="1:17">
      <c r="A7" s="17"/>
      <c r="B7" s="17"/>
      <c r="C7" s="16" t="s">
        <v>0</v>
      </c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210">
        <f t="shared" ref="P7:P22" si="1">SUM(D7:O7)</f>
        <v>0</v>
      </c>
      <c r="Q7" s="212" t="e">
        <f t="shared" si="0"/>
        <v>#DIV/0!</v>
      </c>
    </row>
    <row r="8" spans="1:17">
      <c r="A8" s="17"/>
      <c r="B8" s="17"/>
      <c r="C8" s="16" t="s">
        <v>0</v>
      </c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210">
        <f t="shared" si="1"/>
        <v>0</v>
      </c>
      <c r="Q8" s="212" t="e">
        <f t="shared" si="0"/>
        <v>#DIV/0!</v>
      </c>
    </row>
    <row r="9" spans="1:17">
      <c r="A9" s="191"/>
      <c r="B9" s="191"/>
      <c r="C9" s="16" t="s">
        <v>0</v>
      </c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210">
        <f t="shared" si="1"/>
        <v>0</v>
      </c>
      <c r="Q9" s="212" t="e">
        <f t="shared" si="0"/>
        <v>#DIV/0!</v>
      </c>
    </row>
    <row r="10" spans="1:17">
      <c r="A10" s="191"/>
      <c r="B10" s="191"/>
      <c r="C10" s="16" t="s">
        <v>0</v>
      </c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210">
        <f t="shared" si="1"/>
        <v>0</v>
      </c>
      <c r="Q10" s="212" t="e">
        <f t="shared" si="0"/>
        <v>#DIV/0!</v>
      </c>
    </row>
    <row r="11" spans="1:17">
      <c r="A11" s="191"/>
      <c r="B11" s="191"/>
      <c r="C11" s="16" t="s">
        <v>0</v>
      </c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210">
        <f t="shared" si="1"/>
        <v>0</v>
      </c>
      <c r="Q11" s="212" t="e">
        <f t="shared" si="0"/>
        <v>#DIV/0!</v>
      </c>
    </row>
    <row r="12" spans="1:17">
      <c r="A12" s="191"/>
      <c r="B12" s="191"/>
      <c r="C12" s="16" t="s">
        <v>0</v>
      </c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210">
        <f t="shared" si="1"/>
        <v>0</v>
      </c>
      <c r="Q12" s="212" t="e">
        <f t="shared" si="0"/>
        <v>#DIV/0!</v>
      </c>
    </row>
    <row r="13" spans="1:17">
      <c r="A13" s="191"/>
      <c r="B13" s="191"/>
      <c r="C13" s="16" t="s">
        <v>0</v>
      </c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210">
        <f t="shared" si="1"/>
        <v>0</v>
      </c>
      <c r="Q13" s="212" t="e">
        <f t="shared" si="0"/>
        <v>#DIV/0!</v>
      </c>
    </row>
    <row r="14" spans="1:17">
      <c r="A14" s="17"/>
      <c r="B14" s="17"/>
      <c r="C14" s="16" t="s">
        <v>0</v>
      </c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210">
        <f t="shared" si="1"/>
        <v>0</v>
      </c>
      <c r="Q14" s="212" t="e">
        <f t="shared" si="0"/>
        <v>#DIV/0!</v>
      </c>
    </row>
    <row r="15" spans="1:17">
      <c r="A15" s="39"/>
      <c r="B15" s="39"/>
      <c r="C15" s="16" t="s">
        <v>0</v>
      </c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210">
        <f t="shared" si="1"/>
        <v>0</v>
      </c>
      <c r="Q15" s="212" t="e">
        <f t="shared" si="0"/>
        <v>#DIV/0!</v>
      </c>
    </row>
    <row r="16" spans="1:17">
      <c r="A16" s="39"/>
      <c r="B16" s="39"/>
      <c r="C16" s="16" t="s">
        <v>0</v>
      </c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210">
        <f t="shared" si="1"/>
        <v>0</v>
      </c>
      <c r="Q16" s="212" t="e">
        <f t="shared" si="0"/>
        <v>#DIV/0!</v>
      </c>
    </row>
    <row r="17" spans="1:17">
      <c r="A17" s="39"/>
      <c r="B17" s="39"/>
      <c r="C17" s="16" t="s">
        <v>0</v>
      </c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210">
        <f t="shared" si="1"/>
        <v>0</v>
      </c>
      <c r="Q17" s="212" t="e">
        <f t="shared" si="0"/>
        <v>#DIV/0!</v>
      </c>
    </row>
    <row r="18" spans="1:17">
      <c r="A18" s="39"/>
      <c r="B18" s="39"/>
      <c r="C18" s="16" t="s">
        <v>0</v>
      </c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210">
        <f t="shared" si="1"/>
        <v>0</v>
      </c>
      <c r="Q18" s="212" t="e">
        <f t="shared" si="0"/>
        <v>#DIV/0!</v>
      </c>
    </row>
    <row r="19" spans="1:17">
      <c r="A19" s="39"/>
      <c r="B19" s="39"/>
      <c r="C19" s="16" t="s">
        <v>0</v>
      </c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210">
        <f t="shared" si="1"/>
        <v>0</v>
      </c>
      <c r="Q19" s="212" t="e">
        <f t="shared" si="0"/>
        <v>#DIV/0!</v>
      </c>
    </row>
    <row r="20" spans="1:17">
      <c r="A20" s="17"/>
      <c r="B20" s="17"/>
      <c r="C20" s="16" t="s">
        <v>0</v>
      </c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210">
        <f t="shared" si="1"/>
        <v>0</v>
      </c>
      <c r="Q20" s="212" t="e">
        <f t="shared" si="0"/>
        <v>#DIV/0!</v>
      </c>
    </row>
    <row r="21" spans="1:17" s="8" customFormat="1">
      <c r="A21" s="285" t="s">
        <v>18</v>
      </c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4"/>
      <c r="P21" s="211"/>
      <c r="Q21" s="211"/>
    </row>
    <row r="22" spans="1:17">
      <c r="A22" s="113"/>
      <c r="B22" s="42" t="s">
        <v>127</v>
      </c>
      <c r="C22" s="34" t="s">
        <v>0</v>
      </c>
      <c r="D22" s="62">
        <f t="shared" ref="D22:O22" si="2">SUM(D6:D21)</f>
        <v>0</v>
      </c>
      <c r="E22" s="62">
        <f t="shared" si="2"/>
        <v>0</v>
      </c>
      <c r="F22" s="62">
        <f t="shared" si="2"/>
        <v>0</v>
      </c>
      <c r="G22" s="62">
        <f t="shared" si="2"/>
        <v>0</v>
      </c>
      <c r="H22" s="62">
        <f t="shared" si="2"/>
        <v>0</v>
      </c>
      <c r="I22" s="62">
        <f t="shared" si="2"/>
        <v>0</v>
      </c>
      <c r="J22" s="62">
        <f t="shared" si="2"/>
        <v>0</v>
      </c>
      <c r="K22" s="62">
        <f t="shared" si="2"/>
        <v>0</v>
      </c>
      <c r="L22" s="62">
        <f t="shared" si="2"/>
        <v>0</v>
      </c>
      <c r="M22" s="62">
        <f t="shared" si="2"/>
        <v>0</v>
      </c>
      <c r="N22" s="62">
        <f t="shared" si="2"/>
        <v>0</v>
      </c>
      <c r="O22" s="62">
        <f t="shared" si="2"/>
        <v>0</v>
      </c>
      <c r="P22" s="117">
        <f t="shared" si="1"/>
        <v>0</v>
      </c>
    </row>
    <row r="24" spans="1:17" s="8" customFormat="1"/>
  </sheetData>
  <conditionalFormatting sqref="Q6:Q20">
    <cfRule type="cellIs" dxfId="11" priority="1" operator="greaterThan">
      <formula>0.1</formula>
    </cfRule>
  </conditionalFormatting>
  <hyperlinks>
    <hyperlink ref="A1" location="'0. CONTENIDOS'!A1" display="CONTENIDOS" xr:uid="{32A39C51-8AA5-BE43-A52E-3E347C975863}"/>
  </hyperlinks>
  <pageMargins left="0.7" right="0.7" top="0.75" bottom="0.75" header="0.3" footer="0.3"/>
  <pageSetup orientation="portrait" r:id="rId1"/>
  <ignoredErrors>
    <ignoredError sqref="P22" formula="1"/>
    <ignoredError sqref="Q6:Q20" evalError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81991A-87C8-48DB-96A9-DBE3D9687C09}">
  <sheetPr>
    <tabColor theme="8" tint="0.39997558519241921"/>
  </sheetPr>
  <dimension ref="A1:S64"/>
  <sheetViews>
    <sheetView showGridLines="0" topLeftCell="A46" zoomScale="110" zoomScaleNormal="110" workbookViewId="0"/>
  </sheetViews>
  <sheetFormatPr baseColWidth="10" defaultRowHeight="14.5"/>
  <cols>
    <col min="1" max="1" width="25.81640625" customWidth="1"/>
    <col min="2" max="2" width="45.81640625" customWidth="1"/>
    <col min="3" max="16" width="12.453125" customWidth="1"/>
    <col min="18" max="18" width="4.81640625" customWidth="1"/>
  </cols>
  <sheetData>
    <row r="1" spans="1:19">
      <c r="A1" s="9" t="s">
        <v>17</v>
      </c>
      <c r="B1" s="68">
        <v>2</v>
      </c>
      <c r="C1" s="69">
        <v>3</v>
      </c>
      <c r="D1" s="69">
        <v>4</v>
      </c>
      <c r="E1" s="68">
        <v>5</v>
      </c>
      <c r="F1" s="68">
        <v>6</v>
      </c>
      <c r="G1" s="69">
        <v>7</v>
      </c>
      <c r="H1" s="69">
        <v>8</v>
      </c>
      <c r="I1" s="68">
        <v>9</v>
      </c>
      <c r="J1" s="68">
        <v>10</v>
      </c>
      <c r="K1" s="69">
        <v>11</v>
      </c>
      <c r="L1" s="69">
        <v>12</v>
      </c>
      <c r="M1" s="68">
        <v>13</v>
      </c>
      <c r="N1" s="68">
        <v>14</v>
      </c>
      <c r="O1" s="69">
        <v>15</v>
      </c>
      <c r="P1" s="69">
        <v>16</v>
      </c>
      <c r="Q1" s="221">
        <v>17</v>
      </c>
    </row>
    <row r="2" spans="1:19" ht="24" customHeight="1">
      <c r="A2" s="1" t="s">
        <v>307</v>
      </c>
      <c r="B2" s="1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9" s="8" customFormat="1">
      <c r="A3" s="68"/>
      <c r="B3" s="68"/>
      <c r="C3" s="69"/>
      <c r="D3" s="69"/>
      <c r="E3" s="68"/>
      <c r="F3" s="68"/>
      <c r="G3" s="69"/>
      <c r="H3" s="69"/>
      <c r="I3" s="68"/>
      <c r="J3" s="68"/>
      <c r="K3" s="69"/>
      <c r="L3" s="69"/>
      <c r="M3" s="68"/>
      <c r="N3" s="68"/>
      <c r="O3" s="69"/>
      <c r="P3" s="69"/>
    </row>
    <row r="4" spans="1:19" ht="15.5">
      <c r="A4" s="27" t="s">
        <v>21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1"/>
    </row>
    <row r="5" spans="1:19">
      <c r="A5" s="3" t="s">
        <v>111</v>
      </c>
      <c r="B5" s="3" t="s">
        <v>302</v>
      </c>
      <c r="C5" s="4" t="s">
        <v>4</v>
      </c>
      <c r="D5" s="4" t="s">
        <v>1</v>
      </c>
      <c r="E5" s="4" t="s">
        <v>5</v>
      </c>
      <c r="F5" s="4" t="s">
        <v>6</v>
      </c>
      <c r="G5" s="4" t="s">
        <v>7</v>
      </c>
      <c r="H5" s="4" t="s">
        <v>8</v>
      </c>
      <c r="I5" s="4" t="s">
        <v>9</v>
      </c>
      <c r="J5" s="4" t="s">
        <v>10</v>
      </c>
      <c r="K5" s="4" t="s">
        <v>11</v>
      </c>
      <c r="L5" s="4" t="s">
        <v>12</v>
      </c>
      <c r="M5" s="4" t="s">
        <v>13</v>
      </c>
      <c r="N5" s="4" t="s">
        <v>14</v>
      </c>
      <c r="O5" s="4" t="s">
        <v>15</v>
      </c>
      <c r="P5" s="4" t="s">
        <v>16</v>
      </c>
      <c r="Q5" s="4" t="s">
        <v>256</v>
      </c>
    </row>
    <row r="6" spans="1:19">
      <c r="A6" s="17"/>
      <c r="B6" s="17"/>
      <c r="C6" s="16" t="s">
        <v>0</v>
      </c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210">
        <f>SUM(D6:O6)</f>
        <v>0</v>
      </c>
      <c r="Q6" s="214" t="e">
        <f>P6/$P$17</f>
        <v>#DIV/0!</v>
      </c>
      <c r="R6" s="8"/>
      <c r="S6" s="151"/>
    </row>
    <row r="7" spans="1:19">
      <c r="A7" s="17"/>
      <c r="B7" s="17"/>
      <c r="C7" s="16" t="s">
        <v>0</v>
      </c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210">
        <f t="shared" ref="P7:P15" si="0">SUM(D7:O7)</f>
        <v>0</v>
      </c>
      <c r="Q7" s="214" t="e">
        <f t="shared" ref="Q7:Q15" si="1">P7/$P$17</f>
        <v>#DIV/0!</v>
      </c>
      <c r="R7" s="8"/>
    </row>
    <row r="8" spans="1:19">
      <c r="A8" s="17"/>
      <c r="B8" s="17"/>
      <c r="C8" s="16" t="s">
        <v>0</v>
      </c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210">
        <f t="shared" si="0"/>
        <v>0</v>
      </c>
      <c r="Q8" s="214" t="e">
        <f t="shared" si="1"/>
        <v>#DIV/0!</v>
      </c>
      <c r="R8" s="8"/>
    </row>
    <row r="9" spans="1:19">
      <c r="A9" s="17"/>
      <c r="B9" s="17"/>
      <c r="C9" s="16" t="s">
        <v>0</v>
      </c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210">
        <f t="shared" si="0"/>
        <v>0</v>
      </c>
      <c r="Q9" s="284" t="e">
        <f t="shared" si="1"/>
        <v>#DIV/0!</v>
      </c>
      <c r="R9" s="8"/>
      <c r="S9" s="8"/>
    </row>
    <row r="10" spans="1:19">
      <c r="A10" s="191"/>
      <c r="B10" s="191"/>
      <c r="C10" s="16" t="s">
        <v>0</v>
      </c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210">
        <f t="shared" si="0"/>
        <v>0</v>
      </c>
      <c r="Q10" s="214" t="e">
        <f t="shared" si="1"/>
        <v>#DIV/0!</v>
      </c>
      <c r="R10" s="8"/>
      <c r="S10" s="8"/>
    </row>
    <row r="11" spans="1:19">
      <c r="A11" s="191"/>
      <c r="B11" s="191"/>
      <c r="C11" s="16" t="s">
        <v>0</v>
      </c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210">
        <f t="shared" si="0"/>
        <v>0</v>
      </c>
      <c r="Q11" s="214" t="e">
        <f t="shared" si="1"/>
        <v>#DIV/0!</v>
      </c>
      <c r="R11" s="8"/>
      <c r="S11" s="8"/>
    </row>
    <row r="12" spans="1:19">
      <c r="A12" s="189"/>
      <c r="B12" s="189"/>
      <c r="C12" s="16" t="s">
        <v>0</v>
      </c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210">
        <f t="shared" si="0"/>
        <v>0</v>
      </c>
      <c r="Q12" s="284" t="e">
        <f t="shared" si="1"/>
        <v>#DIV/0!</v>
      </c>
      <c r="R12" s="8"/>
    </row>
    <row r="13" spans="1:19">
      <c r="A13" s="41"/>
      <c r="B13" s="17"/>
      <c r="C13" s="16" t="s">
        <v>0</v>
      </c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210">
        <f t="shared" si="0"/>
        <v>0</v>
      </c>
      <c r="Q13" s="214" t="e">
        <f t="shared" si="1"/>
        <v>#DIV/0!</v>
      </c>
      <c r="R13" s="8"/>
    </row>
    <row r="14" spans="1:19">
      <c r="A14" s="17"/>
      <c r="B14" s="17"/>
      <c r="C14" s="16" t="s">
        <v>0</v>
      </c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210">
        <f t="shared" si="0"/>
        <v>0</v>
      </c>
      <c r="Q14" s="214" t="e">
        <f t="shared" si="1"/>
        <v>#DIV/0!</v>
      </c>
      <c r="R14" s="8"/>
    </row>
    <row r="15" spans="1:19">
      <c r="A15" s="17"/>
      <c r="B15" s="17"/>
      <c r="C15" s="16" t="s">
        <v>0</v>
      </c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210">
        <f t="shared" si="0"/>
        <v>0</v>
      </c>
      <c r="Q15" s="214" t="e">
        <f t="shared" si="1"/>
        <v>#DIV/0!</v>
      </c>
      <c r="R15" s="8"/>
    </row>
    <row r="16" spans="1:19" s="8" customFormat="1">
      <c r="A16" s="285" t="s">
        <v>18</v>
      </c>
      <c r="C16" s="54"/>
      <c r="D16" s="215"/>
      <c r="E16" s="215"/>
      <c r="F16" s="215"/>
      <c r="G16" s="215"/>
      <c r="H16" s="215"/>
      <c r="I16" s="215"/>
      <c r="J16" s="215"/>
      <c r="K16" s="215"/>
      <c r="L16" s="215"/>
      <c r="M16" s="215"/>
      <c r="N16" s="215"/>
      <c r="O16" s="215"/>
      <c r="P16" s="55"/>
    </row>
    <row r="17" spans="1:18">
      <c r="A17" s="113"/>
      <c r="B17" s="114" t="s">
        <v>130</v>
      </c>
      <c r="C17" s="34" t="s">
        <v>0</v>
      </c>
      <c r="D17" s="62">
        <f t="shared" ref="D17:O17" si="2">SUM(D6:D16)</f>
        <v>0</v>
      </c>
      <c r="E17" s="62">
        <f t="shared" si="2"/>
        <v>0</v>
      </c>
      <c r="F17" s="62">
        <f t="shared" si="2"/>
        <v>0</v>
      </c>
      <c r="G17" s="62">
        <f t="shared" si="2"/>
        <v>0</v>
      </c>
      <c r="H17" s="62">
        <f t="shared" si="2"/>
        <v>0</v>
      </c>
      <c r="I17" s="62">
        <f t="shared" si="2"/>
        <v>0</v>
      </c>
      <c r="J17" s="62">
        <f t="shared" si="2"/>
        <v>0</v>
      </c>
      <c r="K17" s="62">
        <f t="shared" si="2"/>
        <v>0</v>
      </c>
      <c r="L17" s="62">
        <f t="shared" si="2"/>
        <v>0</v>
      </c>
      <c r="M17" s="62">
        <f t="shared" si="2"/>
        <v>0</v>
      </c>
      <c r="N17" s="62">
        <f t="shared" si="2"/>
        <v>0</v>
      </c>
      <c r="O17" s="62">
        <f t="shared" si="2"/>
        <v>0</v>
      </c>
      <c r="P17" s="117">
        <f t="shared" ref="P17" si="3">SUM(D17:O17)</f>
        <v>0</v>
      </c>
      <c r="Q17" s="216" t="e">
        <f>P17/$P$64</f>
        <v>#DIV/0!</v>
      </c>
    </row>
    <row r="18" spans="1:18" s="8" customFormat="1">
      <c r="A18" s="68"/>
      <c r="B18" s="68"/>
      <c r="C18" s="69"/>
      <c r="D18" s="69"/>
      <c r="E18" s="68"/>
      <c r="F18" s="68"/>
      <c r="G18" s="69"/>
      <c r="H18" s="69"/>
      <c r="I18" s="68"/>
      <c r="J18" s="68"/>
      <c r="K18" s="69"/>
      <c r="L18" s="69"/>
      <c r="M18" s="68"/>
      <c r="N18" s="68"/>
      <c r="O18" s="69"/>
      <c r="P18" s="69"/>
    </row>
    <row r="19" spans="1:18" ht="15.5">
      <c r="A19" s="27" t="s">
        <v>301</v>
      </c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1"/>
      <c r="R19" s="8"/>
    </row>
    <row r="20" spans="1:18">
      <c r="A20" s="3" t="s">
        <v>112</v>
      </c>
      <c r="B20" s="3" t="s">
        <v>303</v>
      </c>
      <c r="C20" s="4" t="s">
        <v>4</v>
      </c>
      <c r="D20" s="4" t="s">
        <v>1</v>
      </c>
      <c r="E20" s="4" t="s">
        <v>5</v>
      </c>
      <c r="F20" s="4" t="s">
        <v>6</v>
      </c>
      <c r="G20" s="4" t="s">
        <v>7</v>
      </c>
      <c r="H20" s="4" t="s">
        <v>8</v>
      </c>
      <c r="I20" s="4" t="s">
        <v>9</v>
      </c>
      <c r="J20" s="4" t="s">
        <v>10</v>
      </c>
      <c r="K20" s="4" t="s">
        <v>11</v>
      </c>
      <c r="L20" s="4" t="s">
        <v>12</v>
      </c>
      <c r="M20" s="4" t="s">
        <v>13</v>
      </c>
      <c r="N20" s="4" t="s">
        <v>14</v>
      </c>
      <c r="O20" s="4" t="s">
        <v>15</v>
      </c>
      <c r="P20" s="4" t="s">
        <v>16</v>
      </c>
      <c r="Q20" s="4" t="s">
        <v>256</v>
      </c>
      <c r="R20" s="8"/>
    </row>
    <row r="21" spans="1:18">
      <c r="A21" s="17"/>
      <c r="B21" s="17"/>
      <c r="C21" s="16" t="s">
        <v>0</v>
      </c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210">
        <f t="shared" ref="P21" si="4">SUM(D21:O21)</f>
        <v>0</v>
      </c>
      <c r="Q21" s="214" t="e">
        <f t="shared" ref="Q21:Q30" si="5">P21/$P$32</f>
        <v>#DIV/0!</v>
      </c>
      <c r="R21" s="8"/>
    </row>
    <row r="22" spans="1:18">
      <c r="A22" s="17"/>
      <c r="B22" s="17"/>
      <c r="C22" s="16" t="s">
        <v>0</v>
      </c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210">
        <f t="shared" ref="P22:P30" si="6">SUM(D22:O22)</f>
        <v>0</v>
      </c>
      <c r="Q22" s="214" t="e">
        <f t="shared" si="5"/>
        <v>#DIV/0!</v>
      </c>
      <c r="R22" s="8"/>
    </row>
    <row r="23" spans="1:18">
      <c r="A23" s="17"/>
      <c r="B23" s="17"/>
      <c r="C23" s="16" t="s">
        <v>0</v>
      </c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210">
        <f t="shared" si="6"/>
        <v>0</v>
      </c>
      <c r="Q23" s="214" t="e">
        <f t="shared" si="5"/>
        <v>#DIV/0!</v>
      </c>
      <c r="R23" s="8"/>
    </row>
    <row r="24" spans="1:18">
      <c r="A24" s="17"/>
      <c r="B24" s="17"/>
      <c r="C24" s="16" t="s">
        <v>0</v>
      </c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210">
        <f t="shared" si="6"/>
        <v>0</v>
      </c>
      <c r="Q24" s="214" t="e">
        <f t="shared" si="5"/>
        <v>#DIV/0!</v>
      </c>
      <c r="R24" s="8"/>
    </row>
    <row r="25" spans="1:18">
      <c r="A25" s="17"/>
      <c r="B25" s="17"/>
      <c r="C25" s="16" t="s">
        <v>0</v>
      </c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210">
        <f t="shared" si="6"/>
        <v>0</v>
      </c>
      <c r="Q25" s="214" t="e">
        <f t="shared" si="5"/>
        <v>#DIV/0!</v>
      </c>
      <c r="R25" s="8"/>
    </row>
    <row r="26" spans="1:18">
      <c r="A26" s="17"/>
      <c r="B26" s="17"/>
      <c r="C26" s="16" t="s">
        <v>0</v>
      </c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210">
        <f t="shared" si="6"/>
        <v>0</v>
      </c>
      <c r="Q26" s="214" t="e">
        <f t="shared" si="5"/>
        <v>#DIV/0!</v>
      </c>
      <c r="R26" s="8"/>
    </row>
    <row r="27" spans="1:18">
      <c r="A27" s="17"/>
      <c r="B27" s="17"/>
      <c r="C27" s="16" t="s">
        <v>0</v>
      </c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210">
        <f t="shared" si="6"/>
        <v>0</v>
      </c>
      <c r="Q27" s="214" t="e">
        <f t="shared" si="5"/>
        <v>#DIV/0!</v>
      </c>
      <c r="R27" s="8"/>
    </row>
    <row r="28" spans="1:18">
      <c r="A28" s="17"/>
      <c r="B28" s="17"/>
      <c r="C28" s="16" t="s">
        <v>0</v>
      </c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210">
        <f t="shared" si="6"/>
        <v>0</v>
      </c>
      <c r="Q28" s="214" t="e">
        <f t="shared" si="5"/>
        <v>#DIV/0!</v>
      </c>
      <c r="R28" s="8"/>
    </row>
    <row r="29" spans="1:18">
      <c r="A29" s="17"/>
      <c r="B29" s="17"/>
      <c r="C29" s="16" t="s">
        <v>0</v>
      </c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210">
        <f t="shared" si="6"/>
        <v>0</v>
      </c>
      <c r="Q29" s="214" t="e">
        <f t="shared" si="5"/>
        <v>#DIV/0!</v>
      </c>
      <c r="R29" s="8"/>
    </row>
    <row r="30" spans="1:18">
      <c r="A30" s="17"/>
      <c r="B30" s="17"/>
      <c r="C30" s="16" t="s">
        <v>0</v>
      </c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210">
        <f t="shared" si="6"/>
        <v>0</v>
      </c>
      <c r="Q30" s="214" t="e">
        <f t="shared" si="5"/>
        <v>#DIV/0!</v>
      </c>
      <c r="R30" s="8"/>
    </row>
    <row r="31" spans="1:18" s="8" customFormat="1">
      <c r="A31" s="285" t="s">
        <v>18</v>
      </c>
      <c r="D31" s="215"/>
      <c r="E31" s="215"/>
      <c r="F31" s="215"/>
      <c r="G31" s="215"/>
      <c r="H31" s="215"/>
      <c r="I31" s="215"/>
      <c r="J31" s="215"/>
      <c r="K31" s="215"/>
      <c r="L31" s="215"/>
      <c r="M31" s="215"/>
      <c r="N31" s="215"/>
      <c r="O31" s="215"/>
      <c r="P31" s="55"/>
    </row>
    <row r="32" spans="1:18">
      <c r="A32" s="113"/>
      <c r="B32" s="42" t="s">
        <v>131</v>
      </c>
      <c r="C32" s="34" t="s">
        <v>0</v>
      </c>
      <c r="D32" s="62">
        <f t="shared" ref="D32:O32" si="7">SUM(D21:D31)</f>
        <v>0</v>
      </c>
      <c r="E32" s="62">
        <f t="shared" si="7"/>
        <v>0</v>
      </c>
      <c r="F32" s="62">
        <f t="shared" si="7"/>
        <v>0</v>
      </c>
      <c r="G32" s="62">
        <f t="shared" si="7"/>
        <v>0</v>
      </c>
      <c r="H32" s="62">
        <f t="shared" si="7"/>
        <v>0</v>
      </c>
      <c r="I32" s="62">
        <f t="shared" si="7"/>
        <v>0</v>
      </c>
      <c r="J32" s="62">
        <f t="shared" si="7"/>
        <v>0</v>
      </c>
      <c r="K32" s="62">
        <f t="shared" si="7"/>
        <v>0</v>
      </c>
      <c r="L32" s="62">
        <f t="shared" si="7"/>
        <v>0</v>
      </c>
      <c r="M32" s="62">
        <f t="shared" si="7"/>
        <v>0</v>
      </c>
      <c r="N32" s="62">
        <f t="shared" si="7"/>
        <v>0</v>
      </c>
      <c r="O32" s="62">
        <f t="shared" si="7"/>
        <v>0</v>
      </c>
      <c r="P32" s="117">
        <f t="shared" ref="P32" si="8">SUM(D32:O32)</f>
        <v>0</v>
      </c>
      <c r="Q32" s="216" t="e">
        <f>P32/$P$64</f>
        <v>#DIV/0!</v>
      </c>
    </row>
    <row r="33" spans="1:18" s="8" customFormat="1">
      <c r="A33" s="68"/>
      <c r="B33" s="68"/>
      <c r="C33" s="69"/>
      <c r="D33" s="69"/>
      <c r="E33" s="68"/>
      <c r="F33" s="68"/>
      <c r="G33" s="69"/>
      <c r="H33" s="69"/>
      <c r="I33" s="68"/>
      <c r="J33" s="68"/>
      <c r="K33" s="69"/>
      <c r="L33" s="69"/>
      <c r="M33" s="68"/>
      <c r="N33" s="68"/>
      <c r="O33" s="69"/>
      <c r="P33" s="69"/>
    </row>
    <row r="34" spans="1:18" ht="15.5">
      <c r="A34" s="27" t="s">
        <v>114</v>
      </c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1"/>
      <c r="R34" s="8"/>
    </row>
    <row r="35" spans="1:18">
      <c r="A35" s="3" t="s">
        <v>112</v>
      </c>
      <c r="B35" s="3" t="s">
        <v>303</v>
      </c>
      <c r="C35" s="4" t="s">
        <v>4</v>
      </c>
      <c r="D35" s="4" t="s">
        <v>1</v>
      </c>
      <c r="E35" s="4" t="s">
        <v>5</v>
      </c>
      <c r="F35" s="4" t="s">
        <v>6</v>
      </c>
      <c r="G35" s="4" t="s">
        <v>7</v>
      </c>
      <c r="H35" s="4" t="s">
        <v>8</v>
      </c>
      <c r="I35" s="4" t="s">
        <v>9</v>
      </c>
      <c r="J35" s="4" t="s">
        <v>10</v>
      </c>
      <c r="K35" s="4" t="s">
        <v>11</v>
      </c>
      <c r="L35" s="4" t="s">
        <v>12</v>
      </c>
      <c r="M35" s="4" t="s">
        <v>13</v>
      </c>
      <c r="N35" s="4" t="s">
        <v>14</v>
      </c>
      <c r="O35" s="4" t="s">
        <v>15</v>
      </c>
      <c r="P35" s="4" t="s">
        <v>16</v>
      </c>
      <c r="Q35" s="4" t="s">
        <v>256</v>
      </c>
      <c r="R35" s="8"/>
    </row>
    <row r="36" spans="1:18">
      <c r="A36" s="191"/>
      <c r="B36" s="197"/>
      <c r="C36" s="16" t="s">
        <v>0</v>
      </c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210">
        <f t="shared" ref="P36:P45" si="9">SUM(D36:O36)</f>
        <v>0</v>
      </c>
      <c r="Q36" s="214" t="e">
        <f>P36/$P$47</f>
        <v>#DIV/0!</v>
      </c>
      <c r="R36" s="8"/>
    </row>
    <row r="37" spans="1:18">
      <c r="A37" s="44"/>
      <c r="B37" s="191"/>
      <c r="C37" s="16" t="s">
        <v>0</v>
      </c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210">
        <f t="shared" si="9"/>
        <v>0</v>
      </c>
      <c r="Q37" s="214" t="e">
        <f t="shared" ref="Q37:Q45" si="10">P37/$P$47</f>
        <v>#DIV/0!</v>
      </c>
      <c r="R37" s="8"/>
    </row>
    <row r="38" spans="1:18">
      <c r="A38" s="45"/>
      <c r="B38" s="191"/>
      <c r="C38" s="16" t="s">
        <v>0</v>
      </c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210">
        <f t="shared" si="9"/>
        <v>0</v>
      </c>
      <c r="Q38" s="214" t="e">
        <f t="shared" si="10"/>
        <v>#DIV/0!</v>
      </c>
      <c r="R38" s="8"/>
    </row>
    <row r="39" spans="1:18">
      <c r="A39" s="191"/>
      <c r="B39" s="197"/>
      <c r="C39" s="16" t="s">
        <v>0</v>
      </c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210">
        <f t="shared" si="9"/>
        <v>0</v>
      </c>
      <c r="Q39" s="214" t="e">
        <f t="shared" si="10"/>
        <v>#DIV/0!</v>
      </c>
      <c r="R39" s="8"/>
    </row>
    <row r="40" spans="1:18">
      <c r="A40" s="191"/>
      <c r="B40" s="197"/>
      <c r="C40" s="16" t="s">
        <v>0</v>
      </c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210">
        <f t="shared" si="9"/>
        <v>0</v>
      </c>
      <c r="Q40" s="214" t="e">
        <f t="shared" si="10"/>
        <v>#DIV/0!</v>
      </c>
      <c r="R40" s="8"/>
    </row>
    <row r="41" spans="1:18">
      <c r="A41" s="46"/>
      <c r="B41" s="191"/>
      <c r="C41" s="16" t="s">
        <v>0</v>
      </c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210">
        <f t="shared" si="9"/>
        <v>0</v>
      </c>
      <c r="Q41" s="214" t="e">
        <f t="shared" si="10"/>
        <v>#DIV/0!</v>
      </c>
      <c r="R41" s="8"/>
    </row>
    <row r="42" spans="1:18">
      <c r="A42" s="191"/>
      <c r="B42" s="191"/>
      <c r="C42" s="16" t="s">
        <v>0</v>
      </c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210">
        <f t="shared" si="9"/>
        <v>0</v>
      </c>
      <c r="Q42" s="214" t="e">
        <f t="shared" si="10"/>
        <v>#DIV/0!</v>
      </c>
      <c r="R42" s="8"/>
    </row>
    <row r="43" spans="1:18">
      <c r="A43" s="191"/>
      <c r="B43" s="191"/>
      <c r="C43" s="16" t="s">
        <v>0</v>
      </c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210">
        <f t="shared" si="9"/>
        <v>0</v>
      </c>
      <c r="Q43" s="214" t="e">
        <f t="shared" si="10"/>
        <v>#DIV/0!</v>
      </c>
      <c r="R43" s="8"/>
    </row>
    <row r="44" spans="1:18">
      <c r="A44" s="191"/>
      <c r="B44" s="191"/>
      <c r="C44" s="16" t="s">
        <v>0</v>
      </c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210">
        <f t="shared" si="9"/>
        <v>0</v>
      </c>
      <c r="Q44" s="214" t="e">
        <f t="shared" si="10"/>
        <v>#DIV/0!</v>
      </c>
      <c r="R44" s="8"/>
    </row>
    <row r="45" spans="1:18">
      <c r="A45" s="191"/>
      <c r="B45" s="191"/>
      <c r="C45" s="16" t="s">
        <v>0</v>
      </c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210">
        <f t="shared" si="9"/>
        <v>0</v>
      </c>
      <c r="Q45" s="214" t="e">
        <f t="shared" si="10"/>
        <v>#DIV/0!</v>
      </c>
      <c r="R45" s="8"/>
    </row>
    <row r="46" spans="1:18" s="8" customFormat="1">
      <c r="A46" s="285" t="s">
        <v>18</v>
      </c>
      <c r="D46" s="215"/>
      <c r="E46" s="215"/>
      <c r="F46" s="215"/>
      <c r="G46" s="215"/>
      <c r="H46" s="215"/>
      <c r="I46" s="215"/>
      <c r="J46" s="215"/>
      <c r="K46" s="215"/>
      <c r="L46" s="215"/>
      <c r="M46" s="215"/>
      <c r="N46" s="215"/>
      <c r="O46" s="215"/>
      <c r="P46" s="55"/>
    </row>
    <row r="47" spans="1:18">
      <c r="A47" s="113"/>
      <c r="B47" s="42" t="s">
        <v>133</v>
      </c>
      <c r="C47" s="34" t="s">
        <v>0</v>
      </c>
      <c r="D47" s="62">
        <f t="shared" ref="D47:O47" si="11">SUM(D36:D46)</f>
        <v>0</v>
      </c>
      <c r="E47" s="62">
        <f t="shared" si="11"/>
        <v>0</v>
      </c>
      <c r="F47" s="62">
        <f t="shared" si="11"/>
        <v>0</v>
      </c>
      <c r="G47" s="62">
        <f t="shared" si="11"/>
        <v>0</v>
      </c>
      <c r="H47" s="62">
        <f t="shared" si="11"/>
        <v>0</v>
      </c>
      <c r="I47" s="62">
        <f t="shared" si="11"/>
        <v>0</v>
      </c>
      <c r="J47" s="62">
        <f t="shared" si="11"/>
        <v>0</v>
      </c>
      <c r="K47" s="62">
        <f t="shared" si="11"/>
        <v>0</v>
      </c>
      <c r="L47" s="62">
        <f t="shared" si="11"/>
        <v>0</v>
      </c>
      <c r="M47" s="62">
        <f t="shared" si="11"/>
        <v>0</v>
      </c>
      <c r="N47" s="62">
        <f t="shared" si="11"/>
        <v>0</v>
      </c>
      <c r="O47" s="62">
        <f t="shared" si="11"/>
        <v>0</v>
      </c>
      <c r="P47" s="117">
        <f t="shared" ref="P47" si="12">SUM(D47:O47)</f>
        <v>0</v>
      </c>
      <c r="Q47" s="216" t="e">
        <f>P47/$P$64</f>
        <v>#DIV/0!</v>
      </c>
    </row>
    <row r="49" spans="1:18" ht="15.5">
      <c r="A49" s="27" t="s">
        <v>113</v>
      </c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1"/>
      <c r="R49" s="8"/>
    </row>
    <row r="50" spans="1:18">
      <c r="A50" s="3" t="s">
        <v>112</v>
      </c>
      <c r="B50" s="3" t="s">
        <v>303</v>
      </c>
      <c r="C50" s="4" t="s">
        <v>4</v>
      </c>
      <c r="D50" s="4" t="s">
        <v>1</v>
      </c>
      <c r="E50" s="4" t="s">
        <v>5</v>
      </c>
      <c r="F50" s="4" t="s">
        <v>6</v>
      </c>
      <c r="G50" s="4" t="s">
        <v>7</v>
      </c>
      <c r="H50" s="4" t="s">
        <v>8</v>
      </c>
      <c r="I50" s="4" t="s">
        <v>9</v>
      </c>
      <c r="J50" s="4" t="s">
        <v>10</v>
      </c>
      <c r="K50" s="4" t="s">
        <v>11</v>
      </c>
      <c r="L50" s="4" t="s">
        <v>12</v>
      </c>
      <c r="M50" s="4" t="s">
        <v>13</v>
      </c>
      <c r="N50" s="4" t="s">
        <v>14</v>
      </c>
      <c r="O50" s="4" t="s">
        <v>15</v>
      </c>
      <c r="P50" s="4" t="s">
        <v>16</v>
      </c>
      <c r="Q50" s="4" t="s">
        <v>256</v>
      </c>
      <c r="R50" s="8"/>
    </row>
    <row r="51" spans="1:18">
      <c r="A51" s="17"/>
      <c r="B51" s="41"/>
      <c r="C51" s="16" t="s">
        <v>0</v>
      </c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210">
        <f t="shared" ref="P51:P60" si="13">SUM(D51:O51)</f>
        <v>0</v>
      </c>
      <c r="Q51" s="214" t="e">
        <f>P51/$P$62</f>
        <v>#DIV/0!</v>
      </c>
      <c r="R51" s="8"/>
    </row>
    <row r="52" spans="1:18">
      <c r="A52" s="17"/>
      <c r="B52" s="17"/>
      <c r="C52" s="16" t="s">
        <v>0</v>
      </c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210">
        <f t="shared" si="13"/>
        <v>0</v>
      </c>
      <c r="Q52" s="214" t="e">
        <f t="shared" ref="Q52:Q60" si="14">P52/$P$62</f>
        <v>#DIV/0!</v>
      </c>
      <c r="R52" s="8"/>
    </row>
    <row r="53" spans="1:18">
      <c r="A53" s="17"/>
      <c r="B53" s="17"/>
      <c r="C53" s="16" t="s">
        <v>0</v>
      </c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210">
        <f t="shared" si="13"/>
        <v>0</v>
      </c>
      <c r="Q53" s="214" t="e">
        <f t="shared" si="14"/>
        <v>#DIV/0!</v>
      </c>
      <c r="R53" s="8"/>
    </row>
    <row r="54" spans="1:18">
      <c r="A54" s="17"/>
      <c r="B54" s="17"/>
      <c r="C54" s="16" t="s">
        <v>0</v>
      </c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210">
        <f t="shared" si="13"/>
        <v>0</v>
      </c>
      <c r="Q54" s="214" t="e">
        <f t="shared" si="14"/>
        <v>#DIV/0!</v>
      </c>
      <c r="R54" s="8"/>
    </row>
    <row r="55" spans="1:18">
      <c r="A55" s="17"/>
      <c r="B55" s="17"/>
      <c r="C55" s="16" t="s">
        <v>0</v>
      </c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210">
        <f t="shared" si="13"/>
        <v>0</v>
      </c>
      <c r="Q55" s="214" t="e">
        <f t="shared" si="14"/>
        <v>#DIV/0!</v>
      </c>
      <c r="R55" s="8"/>
    </row>
    <row r="56" spans="1:18">
      <c r="A56" s="17"/>
      <c r="B56" s="17"/>
      <c r="C56" s="16" t="s">
        <v>0</v>
      </c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210">
        <f t="shared" si="13"/>
        <v>0</v>
      </c>
      <c r="Q56" s="214" t="e">
        <f t="shared" si="14"/>
        <v>#DIV/0!</v>
      </c>
      <c r="R56" s="8"/>
    </row>
    <row r="57" spans="1:18">
      <c r="A57" s="17"/>
      <c r="B57" s="17"/>
      <c r="C57" s="16" t="s">
        <v>0</v>
      </c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36"/>
      <c r="P57" s="210">
        <f t="shared" si="13"/>
        <v>0</v>
      </c>
      <c r="Q57" s="214" t="e">
        <f t="shared" si="14"/>
        <v>#DIV/0!</v>
      </c>
      <c r="R57" s="8"/>
    </row>
    <row r="58" spans="1:18">
      <c r="A58" s="17"/>
      <c r="B58" s="17"/>
      <c r="C58" s="16" t="s">
        <v>0</v>
      </c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6"/>
      <c r="O58" s="36"/>
      <c r="P58" s="210">
        <f t="shared" si="13"/>
        <v>0</v>
      </c>
      <c r="Q58" s="214" t="e">
        <f t="shared" si="14"/>
        <v>#DIV/0!</v>
      </c>
      <c r="R58" s="8"/>
    </row>
    <row r="59" spans="1:18">
      <c r="A59" s="17"/>
      <c r="B59" s="17"/>
      <c r="C59" s="16" t="s">
        <v>0</v>
      </c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210">
        <f t="shared" si="13"/>
        <v>0</v>
      </c>
      <c r="Q59" s="214" t="e">
        <f t="shared" si="14"/>
        <v>#DIV/0!</v>
      </c>
      <c r="R59" s="8"/>
    </row>
    <row r="60" spans="1:18">
      <c r="A60" s="17"/>
      <c r="B60" s="17"/>
      <c r="C60" s="16" t="s">
        <v>0</v>
      </c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210">
        <f t="shared" si="13"/>
        <v>0</v>
      </c>
      <c r="Q60" s="214" t="e">
        <f t="shared" si="14"/>
        <v>#DIV/0!</v>
      </c>
      <c r="R60" s="8"/>
    </row>
    <row r="61" spans="1:18" s="8" customFormat="1">
      <c r="A61" s="285" t="s">
        <v>18</v>
      </c>
      <c r="D61" s="215"/>
      <c r="E61" s="215"/>
      <c r="F61" s="215"/>
      <c r="G61" s="215"/>
      <c r="H61" s="215"/>
      <c r="I61" s="215"/>
      <c r="J61" s="215"/>
      <c r="K61" s="215"/>
      <c r="L61" s="215"/>
      <c r="M61" s="215"/>
      <c r="N61" s="215"/>
      <c r="O61" s="215"/>
      <c r="P61" s="55"/>
    </row>
    <row r="62" spans="1:18">
      <c r="A62" s="113"/>
      <c r="B62" s="42" t="s">
        <v>132</v>
      </c>
      <c r="C62" s="34" t="s">
        <v>0</v>
      </c>
      <c r="D62" s="62">
        <f t="shared" ref="D62:O62" si="15">SUM(D51:D61)</f>
        <v>0</v>
      </c>
      <c r="E62" s="62">
        <f t="shared" si="15"/>
        <v>0</v>
      </c>
      <c r="F62" s="62">
        <f t="shared" si="15"/>
        <v>0</v>
      </c>
      <c r="G62" s="62">
        <f t="shared" si="15"/>
        <v>0</v>
      </c>
      <c r="H62" s="62">
        <f t="shared" si="15"/>
        <v>0</v>
      </c>
      <c r="I62" s="62">
        <f t="shared" si="15"/>
        <v>0</v>
      </c>
      <c r="J62" s="62">
        <f t="shared" si="15"/>
        <v>0</v>
      </c>
      <c r="K62" s="62">
        <f t="shared" si="15"/>
        <v>0</v>
      </c>
      <c r="L62" s="62">
        <f t="shared" si="15"/>
        <v>0</v>
      </c>
      <c r="M62" s="62">
        <f t="shared" si="15"/>
        <v>0</v>
      </c>
      <c r="N62" s="62">
        <f t="shared" si="15"/>
        <v>0</v>
      </c>
      <c r="O62" s="62">
        <f t="shared" si="15"/>
        <v>0</v>
      </c>
      <c r="P62" s="117">
        <f t="shared" ref="P62" si="16">SUM(D62:O62)</f>
        <v>0</v>
      </c>
      <c r="Q62" s="216" t="e">
        <f>P62/$P$64</f>
        <v>#DIV/0!</v>
      </c>
    </row>
    <row r="63" spans="1:18" s="8" customFormat="1"/>
    <row r="64" spans="1:18">
      <c r="A64" s="115"/>
      <c r="B64" s="43" t="s">
        <v>134</v>
      </c>
      <c r="C64" s="19" t="s">
        <v>0</v>
      </c>
      <c r="D64" s="117">
        <f>SUM(D17,D32,D62,D47)</f>
        <v>0</v>
      </c>
      <c r="E64" s="117">
        <f t="shared" ref="E64:O64" si="17">SUM(E17,E32,E62,E47)</f>
        <v>0</v>
      </c>
      <c r="F64" s="117">
        <f t="shared" si="17"/>
        <v>0</v>
      </c>
      <c r="G64" s="117">
        <f t="shared" si="17"/>
        <v>0</v>
      </c>
      <c r="H64" s="117">
        <f t="shared" si="17"/>
        <v>0</v>
      </c>
      <c r="I64" s="117">
        <f t="shared" si="17"/>
        <v>0</v>
      </c>
      <c r="J64" s="117">
        <f t="shared" si="17"/>
        <v>0</v>
      </c>
      <c r="K64" s="117">
        <f t="shared" si="17"/>
        <v>0</v>
      </c>
      <c r="L64" s="117">
        <f t="shared" si="17"/>
        <v>0</v>
      </c>
      <c r="M64" s="117">
        <f t="shared" si="17"/>
        <v>0</v>
      </c>
      <c r="N64" s="117">
        <f t="shared" si="17"/>
        <v>0</v>
      </c>
      <c r="O64" s="117">
        <f t="shared" si="17"/>
        <v>0</v>
      </c>
      <c r="P64" s="217">
        <f>SUM(P17,P32,P62,P47)</f>
        <v>0</v>
      </c>
    </row>
  </sheetData>
  <conditionalFormatting sqref="R4:R16 R18:R31 R33:R46 R49:R61">
    <cfRule type="cellIs" dxfId="10" priority="55" operator="greaterThan">
      <formula>0.05</formula>
    </cfRule>
  </conditionalFormatting>
  <conditionalFormatting sqref="R3">
    <cfRule type="cellIs" dxfId="9" priority="3" operator="greaterThan">
      <formula>0.05</formula>
    </cfRule>
  </conditionalFormatting>
  <conditionalFormatting sqref="Q6:Q15 Q17 Q21:Q30 Q32 Q36:Q45 Q47 Q51:Q60 Q62">
    <cfRule type="cellIs" dxfId="8" priority="1" operator="greaterThan">
      <formula>0.1</formula>
    </cfRule>
  </conditionalFormatting>
  <hyperlinks>
    <hyperlink ref="A1" location="'0. CONTENIDOS'!A1" display="CONTENIDOS" xr:uid="{16BFEB18-347B-DF49-9281-778E183F10EA}"/>
  </hyperlinks>
  <pageMargins left="0.7" right="0.7" top="0.75" bottom="0.75" header="0.3" footer="0.3"/>
  <ignoredErrors>
    <ignoredError sqref="Q6:R16 Q18:R18 Q33:R33 Q48:R48 Q63:R63 Q21:R31 R19 R20 R36:R46 R35 R34 R51:R61 R49:R50 Q17 Q36:Q47 Q51:Q62" evalError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2B4504-0903-40B0-ACD9-5D8EB113A257}">
  <sheetPr>
    <tabColor theme="8" tint="0.39997558519241921"/>
  </sheetPr>
  <dimension ref="A1:P74"/>
  <sheetViews>
    <sheetView showGridLines="0" zoomScale="110" zoomScaleNormal="110" workbookViewId="0"/>
  </sheetViews>
  <sheetFormatPr baseColWidth="10" defaultRowHeight="14.5"/>
  <cols>
    <col min="1" max="1" width="40.6328125" bestFit="1" customWidth="1"/>
    <col min="2" max="2" width="7.453125" bestFit="1" customWidth="1"/>
    <col min="3" max="3" width="11.453125" bestFit="1" customWidth="1"/>
    <col min="11" max="11" width="11.36328125" bestFit="1" customWidth="1"/>
    <col min="15" max="15" width="12.453125" bestFit="1" customWidth="1"/>
    <col min="16" max="16" width="11.36328125" style="8" customWidth="1"/>
  </cols>
  <sheetData>
    <row r="1" spans="1:16">
      <c r="A1" s="9" t="s">
        <v>17</v>
      </c>
      <c r="B1" s="69">
        <v>2</v>
      </c>
      <c r="C1" s="69">
        <v>3</v>
      </c>
      <c r="D1" s="68">
        <v>4</v>
      </c>
      <c r="E1" s="69">
        <v>5</v>
      </c>
      <c r="F1" s="69">
        <v>6</v>
      </c>
      <c r="G1" s="68">
        <v>7</v>
      </c>
      <c r="H1" s="69">
        <v>8</v>
      </c>
      <c r="I1" s="69">
        <v>9</v>
      </c>
      <c r="J1" s="68">
        <v>10</v>
      </c>
      <c r="K1" s="69">
        <v>11</v>
      </c>
      <c r="L1" s="69">
        <v>12</v>
      </c>
      <c r="M1" s="68">
        <v>13</v>
      </c>
      <c r="N1" s="69">
        <v>14</v>
      </c>
      <c r="O1" s="69">
        <v>15</v>
      </c>
      <c r="P1" s="221">
        <v>16</v>
      </c>
    </row>
    <row r="2" spans="1:16" ht="24" customHeight="1">
      <c r="A2" s="1" t="s">
        <v>19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16" s="8" customFormat="1">
      <c r="A3" s="68"/>
      <c r="B3" s="69"/>
      <c r="C3" s="69"/>
      <c r="D3" s="68"/>
      <c r="E3" s="68"/>
      <c r="F3" s="69"/>
      <c r="G3" s="69"/>
      <c r="H3" s="68"/>
      <c r="I3" s="68"/>
      <c r="J3" s="69"/>
      <c r="K3" s="69"/>
      <c r="L3" s="68"/>
      <c r="M3" s="68"/>
      <c r="N3" s="69"/>
      <c r="O3" s="69"/>
    </row>
    <row r="4" spans="1:16" ht="15.5">
      <c r="A4" s="27" t="s">
        <v>268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1"/>
    </row>
    <row r="5" spans="1:16">
      <c r="A5" s="3" t="s">
        <v>450</v>
      </c>
      <c r="B5" s="4" t="s">
        <v>4</v>
      </c>
      <c r="C5" s="4" t="s">
        <v>1</v>
      </c>
      <c r="D5" s="4" t="s">
        <v>5</v>
      </c>
      <c r="E5" s="4" t="s">
        <v>6</v>
      </c>
      <c r="F5" s="4" t="s">
        <v>7</v>
      </c>
      <c r="G5" s="4" t="s">
        <v>8</v>
      </c>
      <c r="H5" s="4" t="s">
        <v>9</v>
      </c>
      <c r="I5" s="4" t="s">
        <v>10</v>
      </c>
      <c r="J5" s="4" t="s">
        <v>11</v>
      </c>
      <c r="K5" s="4" t="s">
        <v>12</v>
      </c>
      <c r="L5" s="4" t="s">
        <v>13</v>
      </c>
      <c r="M5" s="4" t="s">
        <v>14</v>
      </c>
      <c r="N5" s="4" t="s">
        <v>15</v>
      </c>
      <c r="O5" s="4" t="s">
        <v>16</v>
      </c>
      <c r="P5" s="4" t="s">
        <v>256</v>
      </c>
    </row>
    <row r="6" spans="1:16" ht="26">
      <c r="A6" s="17" t="s">
        <v>447</v>
      </c>
      <c r="B6" s="16" t="s">
        <v>59</v>
      </c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210">
        <f>SUM(C6:N6)</f>
        <v>0</v>
      </c>
      <c r="P6" s="220" t="e">
        <f>O6/$O$12</f>
        <v>#DIV/0!</v>
      </c>
    </row>
    <row r="7" spans="1:16">
      <c r="A7" s="191"/>
      <c r="B7" s="16" t="s">
        <v>59</v>
      </c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210">
        <f t="shared" ref="O7:O10" si="0">SUM(C7:N7)</f>
        <v>0</v>
      </c>
      <c r="P7" s="223" t="e">
        <f t="shared" ref="P7:P10" si="1">O7/$O$12</f>
        <v>#DIV/0!</v>
      </c>
    </row>
    <row r="8" spans="1:16">
      <c r="A8" s="191"/>
      <c r="B8" s="16" t="s">
        <v>59</v>
      </c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210">
        <f t="shared" si="0"/>
        <v>0</v>
      </c>
      <c r="P8" s="223" t="e">
        <f t="shared" si="1"/>
        <v>#DIV/0!</v>
      </c>
    </row>
    <row r="9" spans="1:16">
      <c r="A9" s="191"/>
      <c r="B9" s="16" t="s">
        <v>59</v>
      </c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210">
        <f t="shared" si="0"/>
        <v>0</v>
      </c>
      <c r="P9" s="220" t="e">
        <f t="shared" si="1"/>
        <v>#DIV/0!</v>
      </c>
    </row>
    <row r="10" spans="1:16">
      <c r="A10" s="191"/>
      <c r="B10" s="16" t="s">
        <v>59</v>
      </c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210">
        <f t="shared" si="0"/>
        <v>0</v>
      </c>
      <c r="P10" s="220" t="e">
        <f t="shared" si="1"/>
        <v>#DIV/0!</v>
      </c>
    </row>
    <row r="11" spans="1:16" s="8" customFormat="1">
      <c r="A11" s="285" t="s">
        <v>18</v>
      </c>
      <c r="C11" s="218"/>
      <c r="D11" s="218"/>
      <c r="E11" s="218"/>
      <c r="F11" s="218"/>
      <c r="G11" s="218"/>
      <c r="H11" s="218"/>
      <c r="I11" s="218"/>
      <c r="J11" s="218"/>
      <c r="K11" s="218"/>
      <c r="L11" s="218"/>
      <c r="M11" s="218"/>
      <c r="N11" s="218"/>
      <c r="O11" s="219"/>
      <c r="P11" s="219"/>
    </row>
    <row r="12" spans="1:16" s="8" customFormat="1">
      <c r="A12" s="183" t="s">
        <v>269</v>
      </c>
      <c r="B12" s="34" t="s">
        <v>59</v>
      </c>
      <c r="C12" s="62">
        <f>SUM(C6:C11)</f>
        <v>0</v>
      </c>
      <c r="D12" s="62">
        <f t="shared" ref="D12:N12" si="2">SUM(D6:D11)</f>
        <v>0</v>
      </c>
      <c r="E12" s="62">
        <f t="shared" si="2"/>
        <v>0</v>
      </c>
      <c r="F12" s="62">
        <f t="shared" si="2"/>
        <v>0</v>
      </c>
      <c r="G12" s="62">
        <f t="shared" si="2"/>
        <v>0</v>
      </c>
      <c r="H12" s="62">
        <f t="shared" si="2"/>
        <v>0</v>
      </c>
      <c r="I12" s="62">
        <f t="shared" si="2"/>
        <v>0</v>
      </c>
      <c r="J12" s="62">
        <f t="shared" si="2"/>
        <v>0</v>
      </c>
      <c r="K12" s="62">
        <f t="shared" si="2"/>
        <v>0</v>
      </c>
      <c r="L12" s="62">
        <f t="shared" si="2"/>
        <v>0</v>
      </c>
      <c r="M12" s="62">
        <f t="shared" si="2"/>
        <v>0</v>
      </c>
      <c r="N12" s="62">
        <f t="shared" si="2"/>
        <v>0</v>
      </c>
      <c r="O12" s="117">
        <f t="shared" ref="O12" si="3">SUM(C12:N12)</f>
        <v>0</v>
      </c>
      <c r="P12" s="219"/>
    </row>
    <row r="13" spans="1:16" s="8" customFormat="1">
      <c r="A13" s="68"/>
      <c r="B13" s="69"/>
      <c r="C13" s="69"/>
      <c r="D13" s="68"/>
      <c r="E13" s="68"/>
      <c r="F13" s="69"/>
      <c r="G13" s="69"/>
      <c r="H13" s="68"/>
      <c r="I13" s="68"/>
      <c r="J13" s="69"/>
      <c r="K13" s="69"/>
      <c r="L13" s="68"/>
      <c r="M13" s="68"/>
      <c r="N13" s="69"/>
      <c r="O13" s="69"/>
    </row>
    <row r="14" spans="1:16" s="8" customFormat="1" ht="21">
      <c r="A14" s="1" t="s">
        <v>20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</row>
    <row r="15" spans="1:16" s="8" customFormat="1">
      <c r="A15" s="68"/>
      <c r="B15" s="69"/>
      <c r="C15" s="69"/>
      <c r="D15" s="68"/>
      <c r="E15" s="68"/>
      <c r="F15" s="69"/>
      <c r="G15" s="69"/>
      <c r="H15" s="68"/>
      <c r="I15" s="68"/>
      <c r="J15" s="69"/>
      <c r="K15" s="69"/>
      <c r="L15" s="68"/>
      <c r="M15" s="68"/>
      <c r="N15" s="69"/>
      <c r="O15" s="69"/>
    </row>
    <row r="16" spans="1:16" ht="15.5">
      <c r="A16" s="27" t="s">
        <v>60</v>
      </c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1"/>
    </row>
    <row r="17" spans="1:16">
      <c r="A17" s="3" t="s">
        <v>451</v>
      </c>
      <c r="B17" s="4" t="s">
        <v>4</v>
      </c>
      <c r="C17" s="4" t="s">
        <v>1</v>
      </c>
      <c r="D17" s="4" t="s">
        <v>5</v>
      </c>
      <c r="E17" s="4" t="s">
        <v>6</v>
      </c>
      <c r="F17" s="4" t="s">
        <v>7</v>
      </c>
      <c r="G17" s="4" t="s">
        <v>8</v>
      </c>
      <c r="H17" s="4" t="s">
        <v>9</v>
      </c>
      <c r="I17" s="4" t="s">
        <v>10</v>
      </c>
      <c r="J17" s="4" t="s">
        <v>11</v>
      </c>
      <c r="K17" s="4" t="s">
        <v>12</v>
      </c>
      <c r="L17" s="4" t="s">
        <v>13</v>
      </c>
      <c r="M17" s="4" t="s">
        <v>14</v>
      </c>
      <c r="N17" s="4" t="s">
        <v>15</v>
      </c>
      <c r="O17" s="4" t="s">
        <v>16</v>
      </c>
      <c r="P17" s="4" t="s">
        <v>256</v>
      </c>
    </row>
    <row r="18" spans="1:16">
      <c r="A18" s="17" t="s">
        <v>448</v>
      </c>
      <c r="B18" s="16" t="s">
        <v>0</v>
      </c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210">
        <f>SUM(C18:N18)</f>
        <v>0</v>
      </c>
      <c r="P18" s="220" t="e">
        <f>O18/$O$24</f>
        <v>#DIV/0!</v>
      </c>
    </row>
    <row r="19" spans="1:16">
      <c r="A19" s="191" t="s">
        <v>375</v>
      </c>
      <c r="B19" s="16" t="s">
        <v>0</v>
      </c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210">
        <f t="shared" ref="O19:O22" si="4">SUM(C19:N19)</f>
        <v>0</v>
      </c>
      <c r="P19" s="223" t="e">
        <f t="shared" ref="P19:P22" si="5">O19/$O$24</f>
        <v>#DIV/0!</v>
      </c>
    </row>
    <row r="20" spans="1:16">
      <c r="A20" s="191" t="s">
        <v>375</v>
      </c>
      <c r="B20" s="16" t="s">
        <v>0</v>
      </c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210">
        <f t="shared" si="4"/>
        <v>0</v>
      </c>
      <c r="P20" s="220" t="e">
        <f t="shared" si="5"/>
        <v>#DIV/0!</v>
      </c>
    </row>
    <row r="21" spans="1:16">
      <c r="A21" s="191" t="s">
        <v>375</v>
      </c>
      <c r="B21" s="16" t="s">
        <v>0</v>
      </c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210">
        <f t="shared" si="4"/>
        <v>0</v>
      </c>
      <c r="P21" s="220" t="e">
        <f t="shared" si="5"/>
        <v>#DIV/0!</v>
      </c>
    </row>
    <row r="22" spans="1:16">
      <c r="A22" s="191" t="s">
        <v>375</v>
      </c>
      <c r="B22" s="16" t="s">
        <v>0</v>
      </c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210">
        <f t="shared" si="4"/>
        <v>0</v>
      </c>
      <c r="P22" s="220" t="e">
        <f t="shared" si="5"/>
        <v>#DIV/0!</v>
      </c>
    </row>
    <row r="23" spans="1:16" s="8" customFormat="1">
      <c r="A23" s="285" t="s">
        <v>18</v>
      </c>
      <c r="C23" s="218"/>
      <c r="D23" s="218"/>
      <c r="E23" s="218"/>
      <c r="F23" s="218"/>
      <c r="G23" s="218"/>
      <c r="H23" s="218"/>
      <c r="I23" s="218"/>
      <c r="J23" s="218"/>
      <c r="K23" s="218"/>
      <c r="L23" s="218"/>
      <c r="M23" s="218"/>
      <c r="N23" s="218"/>
      <c r="O23" s="219"/>
      <c r="P23" s="219"/>
    </row>
    <row r="24" spans="1:16" s="8" customFormat="1">
      <c r="A24" s="183" t="s">
        <v>159</v>
      </c>
      <c r="B24" s="34" t="s">
        <v>61</v>
      </c>
      <c r="C24" s="62">
        <f>SUM(C18:C23)</f>
        <v>0</v>
      </c>
      <c r="D24" s="62">
        <f t="shared" ref="D24" si="6">SUM(D18:D23)</f>
        <v>0</v>
      </c>
      <c r="E24" s="62">
        <f t="shared" ref="E24" si="7">SUM(E18:E23)</f>
        <v>0</v>
      </c>
      <c r="F24" s="62">
        <f t="shared" ref="F24" si="8">SUM(F18:F23)</f>
        <v>0</v>
      </c>
      <c r="G24" s="62">
        <f t="shared" ref="G24" si="9">SUM(G18:G23)</f>
        <v>0</v>
      </c>
      <c r="H24" s="62">
        <f t="shared" ref="H24" si="10">SUM(H18:H23)</f>
        <v>0</v>
      </c>
      <c r="I24" s="62">
        <f t="shared" ref="I24" si="11">SUM(I18:I23)</f>
        <v>0</v>
      </c>
      <c r="J24" s="62">
        <f t="shared" ref="J24" si="12">SUM(J18:J23)</f>
        <v>0</v>
      </c>
      <c r="K24" s="62">
        <f t="shared" ref="K24" si="13">SUM(K18:K23)</f>
        <v>0</v>
      </c>
      <c r="L24" s="62">
        <f t="shared" ref="L24" si="14">SUM(L18:L23)</f>
        <v>0</v>
      </c>
      <c r="M24" s="62">
        <f t="shared" ref="M24" si="15">SUM(M18:M23)</f>
        <v>0</v>
      </c>
      <c r="N24" s="62">
        <f t="shared" ref="N24" si="16">SUM(N18:N23)</f>
        <v>0</v>
      </c>
      <c r="O24" s="117">
        <f t="shared" ref="O24" si="17">SUM(C24:N24)</f>
        <v>0</v>
      </c>
      <c r="P24" s="219"/>
    </row>
    <row r="25" spans="1:16" s="8" customFormat="1">
      <c r="A25" s="68"/>
      <c r="B25" s="69"/>
      <c r="C25" s="69"/>
      <c r="D25" s="68"/>
      <c r="E25" s="68"/>
      <c r="F25" s="69"/>
      <c r="G25" s="69"/>
      <c r="H25" s="68"/>
      <c r="I25" s="68"/>
      <c r="J25" s="69"/>
      <c r="K25" s="69"/>
      <c r="L25" s="68"/>
      <c r="M25" s="68"/>
      <c r="N25" s="69"/>
      <c r="O25" s="69"/>
    </row>
    <row r="26" spans="1:16" s="8" customFormat="1" ht="15.5">
      <c r="A26" s="27" t="s">
        <v>272</v>
      </c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1"/>
    </row>
    <row r="27" spans="1:16" s="8" customFormat="1">
      <c r="A27" s="3" t="s">
        <v>451</v>
      </c>
      <c r="B27" s="4" t="s">
        <v>4</v>
      </c>
      <c r="C27" s="4" t="s">
        <v>1</v>
      </c>
      <c r="D27" s="4" t="s">
        <v>5</v>
      </c>
      <c r="E27" s="4" t="s">
        <v>6</v>
      </c>
      <c r="F27" s="4" t="s">
        <v>7</v>
      </c>
      <c r="G27" s="4" t="s">
        <v>8</v>
      </c>
      <c r="H27" s="4" t="s">
        <v>9</v>
      </c>
      <c r="I27" s="4" t="s">
        <v>10</v>
      </c>
      <c r="J27" s="4" t="s">
        <v>11</v>
      </c>
      <c r="K27" s="4" t="s">
        <v>12</v>
      </c>
      <c r="L27" s="4" t="s">
        <v>13</v>
      </c>
      <c r="M27" s="4" t="s">
        <v>14</v>
      </c>
      <c r="N27" s="4" t="s">
        <v>15</v>
      </c>
      <c r="O27" s="4" t="s">
        <v>16</v>
      </c>
      <c r="P27" s="4" t="s">
        <v>256</v>
      </c>
    </row>
    <row r="28" spans="1:16" s="8" customFormat="1">
      <c r="A28" s="191" t="s">
        <v>376</v>
      </c>
      <c r="B28" s="16" t="s">
        <v>0</v>
      </c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210">
        <f>SUM(C28:N28)</f>
        <v>0</v>
      </c>
      <c r="P28" s="220" t="e">
        <f>O28/$O$34</f>
        <v>#DIV/0!</v>
      </c>
    </row>
    <row r="29" spans="1:16" s="8" customFormat="1">
      <c r="A29" s="191" t="s">
        <v>376</v>
      </c>
      <c r="B29" s="16" t="s">
        <v>0</v>
      </c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210">
        <f t="shared" ref="O29:O32" si="18">SUM(C29:N29)</f>
        <v>0</v>
      </c>
      <c r="P29" s="223" t="e">
        <f t="shared" ref="P29:P32" si="19">O29/$O$34</f>
        <v>#DIV/0!</v>
      </c>
    </row>
    <row r="30" spans="1:16" s="8" customFormat="1">
      <c r="A30" s="191" t="s">
        <v>376</v>
      </c>
      <c r="B30" s="16" t="s">
        <v>0</v>
      </c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210">
        <f t="shared" si="18"/>
        <v>0</v>
      </c>
      <c r="P30" s="220" t="e">
        <f t="shared" si="19"/>
        <v>#DIV/0!</v>
      </c>
    </row>
    <row r="31" spans="1:16" s="8" customFormat="1">
      <c r="A31" s="191" t="s">
        <v>376</v>
      </c>
      <c r="B31" s="16" t="s">
        <v>0</v>
      </c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210">
        <f t="shared" si="18"/>
        <v>0</v>
      </c>
      <c r="P31" s="220" t="e">
        <f t="shared" si="19"/>
        <v>#DIV/0!</v>
      </c>
    </row>
    <row r="32" spans="1:16" s="8" customFormat="1">
      <c r="A32" s="191" t="s">
        <v>376</v>
      </c>
      <c r="B32" s="16" t="s">
        <v>0</v>
      </c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210">
        <f t="shared" si="18"/>
        <v>0</v>
      </c>
      <c r="P32" s="220" t="e">
        <f t="shared" si="19"/>
        <v>#DIV/0!</v>
      </c>
    </row>
    <row r="33" spans="1:16" s="8" customFormat="1">
      <c r="A33" s="285" t="s">
        <v>18</v>
      </c>
      <c r="C33" s="218"/>
      <c r="D33" s="218"/>
      <c r="E33" s="218"/>
      <c r="F33" s="218"/>
      <c r="G33" s="218"/>
      <c r="H33" s="218"/>
      <c r="I33" s="218"/>
      <c r="J33" s="218"/>
      <c r="K33" s="218"/>
      <c r="L33" s="218"/>
      <c r="M33" s="218"/>
      <c r="N33" s="218"/>
      <c r="O33" s="219"/>
      <c r="P33" s="219"/>
    </row>
    <row r="34" spans="1:16" s="8" customFormat="1">
      <c r="A34" s="183" t="s">
        <v>273</v>
      </c>
      <c r="B34" s="34" t="s">
        <v>61</v>
      </c>
      <c r="C34" s="62">
        <f>SUM(C28:C33)</f>
        <v>0</v>
      </c>
      <c r="D34" s="62">
        <f t="shared" ref="D34:J34" si="20">SUM(D28:D33)</f>
        <v>0</v>
      </c>
      <c r="E34" s="62">
        <f t="shared" si="20"/>
        <v>0</v>
      </c>
      <c r="F34" s="62">
        <f t="shared" si="20"/>
        <v>0</v>
      </c>
      <c r="G34" s="62">
        <f t="shared" si="20"/>
        <v>0</v>
      </c>
      <c r="H34" s="62">
        <f t="shared" si="20"/>
        <v>0</v>
      </c>
      <c r="I34" s="62">
        <f t="shared" si="20"/>
        <v>0</v>
      </c>
      <c r="J34" s="62">
        <f t="shared" si="20"/>
        <v>0</v>
      </c>
      <c r="K34" s="62">
        <f>SUM(K28:K33)</f>
        <v>0</v>
      </c>
      <c r="L34" s="62">
        <f t="shared" ref="L34:N34" si="21">SUM(L28:L33)</f>
        <v>0</v>
      </c>
      <c r="M34" s="62">
        <f t="shared" si="21"/>
        <v>0</v>
      </c>
      <c r="N34" s="62">
        <f t="shared" si="21"/>
        <v>0</v>
      </c>
      <c r="O34" s="117">
        <f>SUM(C34:N34)</f>
        <v>0</v>
      </c>
      <c r="P34" s="219"/>
    </row>
    <row r="35" spans="1:16" s="8" customFormat="1">
      <c r="A35" s="68"/>
      <c r="B35" s="69"/>
      <c r="C35" s="69"/>
      <c r="D35" s="68"/>
      <c r="E35" s="68"/>
      <c r="F35" s="69"/>
      <c r="G35" s="69"/>
      <c r="H35" s="68"/>
      <c r="I35" s="68"/>
      <c r="J35" s="69"/>
      <c r="K35" s="69"/>
      <c r="L35" s="68"/>
      <c r="M35" s="68"/>
      <c r="N35" s="69"/>
      <c r="O35" s="69"/>
    </row>
    <row r="36" spans="1:16" ht="15.5">
      <c r="A36" s="27" t="s">
        <v>62</v>
      </c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1"/>
    </row>
    <row r="37" spans="1:16">
      <c r="A37" s="3" t="s">
        <v>451</v>
      </c>
      <c r="B37" s="4" t="s">
        <v>4</v>
      </c>
      <c r="C37" s="4" t="s">
        <v>1</v>
      </c>
      <c r="D37" s="4" t="s">
        <v>5</v>
      </c>
      <c r="E37" s="4" t="s">
        <v>6</v>
      </c>
      <c r="F37" s="4" t="s">
        <v>7</v>
      </c>
      <c r="G37" s="4" t="s">
        <v>8</v>
      </c>
      <c r="H37" s="4" t="s">
        <v>9</v>
      </c>
      <c r="I37" s="4" t="s">
        <v>10</v>
      </c>
      <c r="J37" s="4" t="s">
        <v>11</v>
      </c>
      <c r="K37" s="4" t="s">
        <v>12</v>
      </c>
      <c r="L37" s="4" t="s">
        <v>13</v>
      </c>
      <c r="M37" s="4" t="s">
        <v>14</v>
      </c>
      <c r="N37" s="4" t="s">
        <v>15</v>
      </c>
      <c r="O37" s="4" t="s">
        <v>16</v>
      </c>
      <c r="P37" s="4" t="s">
        <v>256</v>
      </c>
    </row>
    <row r="38" spans="1:16">
      <c r="A38" s="17" t="s">
        <v>377</v>
      </c>
      <c r="B38" s="16" t="s">
        <v>0</v>
      </c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210">
        <f>SUM(C38:N38)</f>
        <v>0</v>
      </c>
      <c r="P38" s="220" t="e">
        <f>O38/$O$44</f>
        <v>#DIV/0!</v>
      </c>
    </row>
    <row r="39" spans="1:16">
      <c r="A39" s="191" t="s">
        <v>377</v>
      </c>
      <c r="B39" s="16" t="s">
        <v>0</v>
      </c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210">
        <f t="shared" ref="O39:O42" si="22">SUM(C39:N39)</f>
        <v>0</v>
      </c>
      <c r="P39" s="223" t="e">
        <f t="shared" ref="P39:P42" si="23">O39/$O$44</f>
        <v>#DIV/0!</v>
      </c>
    </row>
    <row r="40" spans="1:16">
      <c r="A40" s="191" t="s">
        <v>377</v>
      </c>
      <c r="B40" s="16" t="s">
        <v>0</v>
      </c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210">
        <f t="shared" si="22"/>
        <v>0</v>
      </c>
      <c r="P40" s="220" t="e">
        <f t="shared" si="23"/>
        <v>#DIV/0!</v>
      </c>
    </row>
    <row r="41" spans="1:16">
      <c r="A41" s="191" t="s">
        <v>377</v>
      </c>
      <c r="B41" s="16" t="s">
        <v>0</v>
      </c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210">
        <f t="shared" si="22"/>
        <v>0</v>
      </c>
      <c r="P41" s="220" t="e">
        <f t="shared" si="23"/>
        <v>#DIV/0!</v>
      </c>
    </row>
    <row r="42" spans="1:16">
      <c r="A42" s="191" t="s">
        <v>377</v>
      </c>
      <c r="B42" s="16" t="s">
        <v>0</v>
      </c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210">
        <f t="shared" si="22"/>
        <v>0</v>
      </c>
      <c r="P42" s="220" t="e">
        <f t="shared" si="23"/>
        <v>#DIV/0!</v>
      </c>
    </row>
    <row r="43" spans="1:16" s="8" customFormat="1">
      <c r="A43" s="285" t="s">
        <v>18</v>
      </c>
      <c r="C43" s="218"/>
      <c r="D43" s="218"/>
      <c r="E43" s="218"/>
      <c r="F43" s="218"/>
      <c r="G43" s="218"/>
      <c r="H43" s="218"/>
      <c r="I43" s="218"/>
      <c r="J43" s="218"/>
      <c r="K43" s="218"/>
      <c r="L43" s="218"/>
      <c r="M43" s="218"/>
      <c r="N43" s="218"/>
      <c r="O43" s="219"/>
      <c r="P43" s="219"/>
    </row>
    <row r="44" spans="1:16" s="8" customFormat="1">
      <c r="A44" s="183" t="s">
        <v>160</v>
      </c>
      <c r="B44" s="34" t="s">
        <v>63</v>
      </c>
      <c r="C44" s="62">
        <f>SUM(C38:C43)</f>
        <v>0</v>
      </c>
      <c r="D44" s="62">
        <f t="shared" ref="D44" si="24">SUM(D38:D43)</f>
        <v>0</v>
      </c>
      <c r="E44" s="62">
        <f t="shared" ref="E44" si="25">SUM(E38:E43)</f>
        <v>0</v>
      </c>
      <c r="F44" s="62">
        <f t="shared" ref="F44" si="26">SUM(F38:F43)</f>
        <v>0</v>
      </c>
      <c r="G44" s="62">
        <f t="shared" ref="G44" si="27">SUM(G38:G43)</f>
        <v>0</v>
      </c>
      <c r="H44" s="62">
        <f t="shared" ref="H44" si="28">SUM(H38:H43)</f>
        <v>0</v>
      </c>
      <c r="I44" s="62">
        <f t="shared" ref="I44" si="29">SUM(I38:I43)</f>
        <v>0</v>
      </c>
      <c r="J44" s="62">
        <f t="shared" ref="J44" si="30">SUM(J38:J43)</f>
        <v>0</v>
      </c>
      <c r="K44" s="62">
        <f t="shared" ref="K44" si="31">SUM(K38:K43)</f>
        <v>0</v>
      </c>
      <c r="L44" s="62">
        <f t="shared" ref="L44" si="32">SUM(L38:L43)</f>
        <v>0</v>
      </c>
      <c r="M44" s="62">
        <f t="shared" ref="M44" si="33">SUM(M38:M43)</f>
        <v>0</v>
      </c>
      <c r="N44" s="62">
        <f t="shared" ref="N44" si="34">SUM(N38:N43)</f>
        <v>0</v>
      </c>
      <c r="O44" s="117">
        <f>SUM(C44:N44)</f>
        <v>0</v>
      </c>
      <c r="P44" s="219"/>
    </row>
    <row r="45" spans="1:16" s="8" customFormat="1">
      <c r="A45" s="68"/>
      <c r="B45" s="69"/>
      <c r="C45" s="69"/>
      <c r="D45" s="68"/>
      <c r="E45" s="68"/>
      <c r="F45" s="69"/>
      <c r="G45" s="69"/>
      <c r="H45" s="68"/>
      <c r="I45" s="68"/>
      <c r="J45" s="69"/>
      <c r="K45" s="69"/>
      <c r="L45" s="68"/>
      <c r="M45" s="68"/>
      <c r="N45" s="69"/>
      <c r="O45" s="69"/>
    </row>
    <row r="46" spans="1:16" ht="15.5">
      <c r="A46" s="27" t="s">
        <v>64</v>
      </c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1"/>
    </row>
    <row r="47" spans="1:16">
      <c r="A47" s="3" t="s">
        <v>451</v>
      </c>
      <c r="B47" s="4" t="s">
        <v>4</v>
      </c>
      <c r="C47" s="4" t="s">
        <v>1</v>
      </c>
      <c r="D47" s="4" t="s">
        <v>5</v>
      </c>
      <c r="E47" s="4" t="s">
        <v>6</v>
      </c>
      <c r="F47" s="4" t="s">
        <v>7</v>
      </c>
      <c r="G47" s="4" t="s">
        <v>8</v>
      </c>
      <c r="H47" s="4" t="s">
        <v>9</v>
      </c>
      <c r="I47" s="4" t="s">
        <v>10</v>
      </c>
      <c r="J47" s="4" t="s">
        <v>11</v>
      </c>
      <c r="K47" s="4" t="s">
        <v>12</v>
      </c>
      <c r="L47" s="4" t="s">
        <v>13</v>
      </c>
      <c r="M47" s="4" t="s">
        <v>14</v>
      </c>
      <c r="N47" s="4" t="s">
        <v>15</v>
      </c>
      <c r="O47" s="4" t="s">
        <v>16</v>
      </c>
      <c r="P47" s="4" t="s">
        <v>256</v>
      </c>
    </row>
    <row r="48" spans="1:16">
      <c r="A48" s="17" t="s">
        <v>266</v>
      </c>
      <c r="B48" s="16" t="s">
        <v>0</v>
      </c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210">
        <f>SUM(C48:N48)</f>
        <v>0</v>
      </c>
      <c r="P48" s="220" t="e">
        <f>O48/$O$54</f>
        <v>#DIV/0!</v>
      </c>
    </row>
    <row r="49" spans="1:16">
      <c r="A49" s="191" t="s">
        <v>266</v>
      </c>
      <c r="B49" s="16" t="s">
        <v>0</v>
      </c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210">
        <f t="shared" ref="O49:O52" si="35">SUM(C49:N49)</f>
        <v>0</v>
      </c>
      <c r="P49" s="223" t="e">
        <f t="shared" ref="P49:P52" si="36">O49/$O$54</f>
        <v>#DIV/0!</v>
      </c>
    </row>
    <row r="50" spans="1:16">
      <c r="A50" s="191" t="s">
        <v>266</v>
      </c>
      <c r="B50" s="16" t="s">
        <v>0</v>
      </c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210">
        <f t="shared" si="35"/>
        <v>0</v>
      </c>
      <c r="P50" s="220" t="e">
        <f t="shared" si="36"/>
        <v>#DIV/0!</v>
      </c>
    </row>
    <row r="51" spans="1:16">
      <c r="A51" s="191" t="s">
        <v>266</v>
      </c>
      <c r="B51" s="16" t="s">
        <v>0</v>
      </c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210">
        <f t="shared" si="35"/>
        <v>0</v>
      </c>
      <c r="P51" s="220" t="e">
        <f t="shared" si="36"/>
        <v>#DIV/0!</v>
      </c>
    </row>
    <row r="52" spans="1:16">
      <c r="A52" s="191" t="s">
        <v>266</v>
      </c>
      <c r="B52" s="16" t="s">
        <v>0</v>
      </c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210">
        <f t="shared" si="35"/>
        <v>0</v>
      </c>
      <c r="P52" s="220" t="e">
        <f t="shared" si="36"/>
        <v>#DIV/0!</v>
      </c>
    </row>
    <row r="53" spans="1:16" s="8" customFormat="1">
      <c r="A53" s="285" t="s">
        <v>18</v>
      </c>
      <c r="C53" s="218"/>
      <c r="D53" s="218"/>
      <c r="E53" s="218"/>
      <c r="F53" s="218"/>
      <c r="G53" s="218"/>
      <c r="H53" s="218"/>
      <c r="I53" s="218"/>
      <c r="J53" s="218"/>
      <c r="K53" s="218"/>
      <c r="L53" s="218"/>
      <c r="M53" s="218"/>
      <c r="N53" s="218"/>
      <c r="O53" s="219"/>
      <c r="P53" s="219"/>
    </row>
    <row r="54" spans="1:16" s="8" customFormat="1">
      <c r="A54" s="183" t="s">
        <v>161</v>
      </c>
      <c r="B54" s="34" t="s">
        <v>61</v>
      </c>
      <c r="C54" s="62">
        <f>SUM(C48:C53)</f>
        <v>0</v>
      </c>
      <c r="D54" s="62">
        <f t="shared" ref="D54" si="37">SUM(D48:D53)</f>
        <v>0</v>
      </c>
      <c r="E54" s="62">
        <f t="shared" ref="E54" si="38">SUM(E48:E53)</f>
        <v>0</v>
      </c>
      <c r="F54" s="62">
        <f t="shared" ref="F54" si="39">SUM(F48:F53)</f>
        <v>0</v>
      </c>
      <c r="G54" s="62">
        <f t="shared" ref="G54" si="40">SUM(G48:G53)</f>
        <v>0</v>
      </c>
      <c r="H54" s="62">
        <f t="shared" ref="H54" si="41">SUM(H48:H53)</f>
        <v>0</v>
      </c>
      <c r="I54" s="62">
        <f t="shared" ref="I54" si="42">SUM(I48:I53)</f>
        <v>0</v>
      </c>
      <c r="J54" s="62">
        <f t="shared" ref="J54" si="43">SUM(J48:J53)</f>
        <v>0</v>
      </c>
      <c r="K54" s="62">
        <f t="shared" ref="K54" si="44">SUM(K48:K53)</f>
        <v>0</v>
      </c>
      <c r="L54" s="62">
        <f t="shared" ref="L54" si="45">SUM(L48:L53)</f>
        <v>0</v>
      </c>
      <c r="M54" s="62">
        <f t="shared" ref="M54" si="46">SUM(M48:M53)</f>
        <v>0</v>
      </c>
      <c r="N54" s="62">
        <f t="shared" ref="N54" si="47">SUM(N48:N53)</f>
        <v>0</v>
      </c>
      <c r="O54" s="117">
        <f>SUM(C54:N54)</f>
        <v>0</v>
      </c>
      <c r="P54" s="219"/>
    </row>
    <row r="56" spans="1:16" ht="15.5">
      <c r="A56" s="27" t="s">
        <v>274</v>
      </c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1"/>
    </row>
    <row r="57" spans="1:16">
      <c r="A57" s="3" t="s">
        <v>451</v>
      </c>
      <c r="B57" s="4" t="s">
        <v>4</v>
      </c>
      <c r="C57" s="4" t="s">
        <v>1</v>
      </c>
      <c r="D57" s="4" t="s">
        <v>5</v>
      </c>
      <c r="E57" s="4" t="s">
        <v>6</v>
      </c>
      <c r="F57" s="4" t="s">
        <v>7</v>
      </c>
      <c r="G57" s="4" t="s">
        <v>8</v>
      </c>
      <c r="H57" s="4" t="s">
        <v>9</v>
      </c>
      <c r="I57" s="4" t="s">
        <v>10</v>
      </c>
      <c r="J57" s="4" t="s">
        <v>11</v>
      </c>
      <c r="K57" s="4" t="s">
        <v>12</v>
      </c>
      <c r="L57" s="4" t="s">
        <v>13</v>
      </c>
      <c r="M57" s="4" t="s">
        <v>14</v>
      </c>
      <c r="N57" s="4" t="s">
        <v>15</v>
      </c>
      <c r="O57" s="4" t="s">
        <v>16</v>
      </c>
      <c r="P57" s="4" t="s">
        <v>256</v>
      </c>
    </row>
    <row r="58" spans="1:16">
      <c r="A58" s="191" t="s">
        <v>378</v>
      </c>
      <c r="B58" s="16" t="s">
        <v>0</v>
      </c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6"/>
      <c r="O58" s="210">
        <f>SUM(C58:N58)</f>
        <v>0</v>
      </c>
      <c r="P58" s="220" t="e">
        <f>O58/$O$64</f>
        <v>#DIV/0!</v>
      </c>
    </row>
    <row r="59" spans="1:16">
      <c r="A59" s="191" t="s">
        <v>378</v>
      </c>
      <c r="B59" s="16" t="s">
        <v>0</v>
      </c>
      <c r="C59" s="36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210">
        <f t="shared" ref="O59:O62" si="48">SUM(C59:N59)</f>
        <v>0</v>
      </c>
      <c r="P59" s="223" t="e">
        <f t="shared" ref="P59:P62" si="49">O59/$O$64</f>
        <v>#DIV/0!</v>
      </c>
    </row>
    <row r="60" spans="1:16">
      <c r="A60" s="191" t="s">
        <v>378</v>
      </c>
      <c r="B60" s="16" t="s">
        <v>0</v>
      </c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210">
        <f t="shared" si="48"/>
        <v>0</v>
      </c>
      <c r="P60" s="220" t="e">
        <f t="shared" si="49"/>
        <v>#DIV/0!</v>
      </c>
    </row>
    <row r="61" spans="1:16">
      <c r="A61" s="191" t="s">
        <v>378</v>
      </c>
      <c r="B61" s="16" t="s">
        <v>0</v>
      </c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210">
        <f t="shared" si="48"/>
        <v>0</v>
      </c>
      <c r="P61" s="220" t="e">
        <f t="shared" si="49"/>
        <v>#DIV/0!</v>
      </c>
    </row>
    <row r="62" spans="1:16">
      <c r="A62" s="191" t="s">
        <v>378</v>
      </c>
      <c r="B62" s="16" t="s">
        <v>0</v>
      </c>
      <c r="C62" s="36"/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36"/>
      <c r="O62" s="210">
        <f t="shared" si="48"/>
        <v>0</v>
      </c>
      <c r="P62" s="220" t="e">
        <f t="shared" si="49"/>
        <v>#DIV/0!</v>
      </c>
    </row>
    <row r="63" spans="1:16">
      <c r="A63" s="285" t="s">
        <v>18</v>
      </c>
      <c r="B63" s="8"/>
      <c r="C63" s="218"/>
      <c r="D63" s="218"/>
      <c r="E63" s="218"/>
      <c r="F63" s="218"/>
      <c r="G63" s="218"/>
      <c r="H63" s="218"/>
      <c r="I63" s="218"/>
      <c r="J63" s="218"/>
      <c r="K63" s="218"/>
      <c r="L63" s="218"/>
      <c r="M63" s="218"/>
      <c r="N63" s="218"/>
      <c r="O63" s="219"/>
      <c r="P63" s="219"/>
    </row>
    <row r="64" spans="1:16">
      <c r="A64" s="183" t="s">
        <v>275</v>
      </c>
      <c r="B64" s="34" t="s">
        <v>61</v>
      </c>
      <c r="C64" s="62">
        <f>SUM(C58:C63)</f>
        <v>0</v>
      </c>
      <c r="D64" s="62">
        <f t="shared" ref="D64:J64" si="50">SUM(D58:D63)</f>
        <v>0</v>
      </c>
      <c r="E64" s="62">
        <f t="shared" si="50"/>
        <v>0</v>
      </c>
      <c r="F64" s="62">
        <f t="shared" si="50"/>
        <v>0</v>
      </c>
      <c r="G64" s="62">
        <f t="shared" si="50"/>
        <v>0</v>
      </c>
      <c r="H64" s="62">
        <f t="shared" si="50"/>
        <v>0</v>
      </c>
      <c r="I64" s="62">
        <f t="shared" si="50"/>
        <v>0</v>
      </c>
      <c r="J64" s="62">
        <f t="shared" si="50"/>
        <v>0</v>
      </c>
      <c r="K64" s="62">
        <f>SUM(K58:K63)</f>
        <v>0</v>
      </c>
      <c r="L64" s="62">
        <f t="shared" ref="L64:N64" si="51">SUM(L58:L63)</f>
        <v>0</v>
      </c>
      <c r="M64" s="62">
        <f t="shared" si="51"/>
        <v>0</v>
      </c>
      <c r="N64" s="62">
        <f t="shared" si="51"/>
        <v>0</v>
      </c>
      <c r="O64" s="117">
        <f>SUM(C64:N64)</f>
        <v>0</v>
      </c>
      <c r="P64" s="219"/>
    </row>
    <row r="65" spans="1:16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</row>
    <row r="66" spans="1:16" ht="15.5">
      <c r="A66" s="27" t="s">
        <v>276</v>
      </c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1"/>
    </row>
    <row r="67" spans="1:16">
      <c r="A67" s="3" t="s">
        <v>451</v>
      </c>
      <c r="B67" s="4" t="s">
        <v>4</v>
      </c>
      <c r="C67" s="4" t="s">
        <v>1</v>
      </c>
      <c r="D67" s="4" t="s">
        <v>5</v>
      </c>
      <c r="E67" s="4" t="s">
        <v>6</v>
      </c>
      <c r="F67" s="4" t="s">
        <v>7</v>
      </c>
      <c r="G67" s="4" t="s">
        <v>8</v>
      </c>
      <c r="H67" s="4" t="s">
        <v>9</v>
      </c>
      <c r="I67" s="4" t="s">
        <v>10</v>
      </c>
      <c r="J67" s="4" t="s">
        <v>11</v>
      </c>
      <c r="K67" s="4" t="s">
        <v>12</v>
      </c>
      <c r="L67" s="4" t="s">
        <v>13</v>
      </c>
      <c r="M67" s="4" t="s">
        <v>14</v>
      </c>
      <c r="N67" s="4" t="s">
        <v>15</v>
      </c>
      <c r="O67" s="4" t="s">
        <v>16</v>
      </c>
      <c r="P67" s="4" t="s">
        <v>256</v>
      </c>
    </row>
    <row r="68" spans="1:16">
      <c r="A68" s="191" t="s">
        <v>379</v>
      </c>
      <c r="B68" s="16" t="s">
        <v>0</v>
      </c>
      <c r="C68" s="36"/>
      <c r="D68" s="36"/>
      <c r="E68" s="36"/>
      <c r="F68" s="36"/>
      <c r="G68" s="36"/>
      <c r="H68" s="36"/>
      <c r="I68" s="36"/>
      <c r="J68" s="36"/>
      <c r="K68" s="36"/>
      <c r="L68" s="36"/>
      <c r="M68" s="36"/>
      <c r="N68" s="36"/>
      <c r="O68" s="210">
        <f>SUM(C68:N68)</f>
        <v>0</v>
      </c>
      <c r="P68" s="220" t="e">
        <f>O68/$O$74</f>
        <v>#DIV/0!</v>
      </c>
    </row>
    <row r="69" spans="1:16">
      <c r="A69" s="191" t="s">
        <v>379</v>
      </c>
      <c r="B69" s="16" t="s">
        <v>0</v>
      </c>
      <c r="C69" s="36"/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36"/>
      <c r="O69" s="210">
        <f t="shared" ref="O69:O72" si="52">SUM(C69:N69)</f>
        <v>0</v>
      </c>
      <c r="P69" s="223" t="e">
        <f t="shared" ref="P69:P72" si="53">O69/$O$74</f>
        <v>#DIV/0!</v>
      </c>
    </row>
    <row r="70" spans="1:16">
      <c r="A70" s="191" t="s">
        <v>379</v>
      </c>
      <c r="B70" s="16" t="s">
        <v>0</v>
      </c>
      <c r="C70" s="36"/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6"/>
      <c r="O70" s="210">
        <f t="shared" si="52"/>
        <v>0</v>
      </c>
      <c r="P70" s="220" t="e">
        <f t="shared" si="53"/>
        <v>#DIV/0!</v>
      </c>
    </row>
    <row r="71" spans="1:16">
      <c r="A71" s="191" t="s">
        <v>379</v>
      </c>
      <c r="B71" s="16" t="s">
        <v>0</v>
      </c>
      <c r="C71" s="36"/>
      <c r="D71" s="36"/>
      <c r="E71" s="36"/>
      <c r="F71" s="36"/>
      <c r="G71" s="36"/>
      <c r="H71" s="36"/>
      <c r="I71" s="36"/>
      <c r="J71" s="36"/>
      <c r="K71" s="36"/>
      <c r="L71" s="36"/>
      <c r="M71" s="36"/>
      <c r="N71" s="36"/>
      <c r="O71" s="210">
        <f t="shared" si="52"/>
        <v>0</v>
      </c>
      <c r="P71" s="220" t="e">
        <f t="shared" si="53"/>
        <v>#DIV/0!</v>
      </c>
    </row>
    <row r="72" spans="1:16">
      <c r="A72" s="191" t="s">
        <v>379</v>
      </c>
      <c r="B72" s="16" t="s">
        <v>0</v>
      </c>
      <c r="C72" s="36"/>
      <c r="D72" s="36"/>
      <c r="E72" s="36"/>
      <c r="F72" s="36"/>
      <c r="G72" s="36"/>
      <c r="H72" s="36"/>
      <c r="I72" s="36"/>
      <c r="J72" s="36"/>
      <c r="K72" s="36"/>
      <c r="L72" s="36"/>
      <c r="M72" s="36"/>
      <c r="N72" s="36"/>
      <c r="O72" s="210">
        <f t="shared" si="52"/>
        <v>0</v>
      </c>
      <c r="P72" s="220" t="e">
        <f t="shared" si="53"/>
        <v>#DIV/0!</v>
      </c>
    </row>
    <row r="73" spans="1:16">
      <c r="A73" s="285" t="s">
        <v>18</v>
      </c>
      <c r="B73" s="8"/>
      <c r="C73" s="218"/>
      <c r="D73" s="218"/>
      <c r="E73" s="218"/>
      <c r="F73" s="218"/>
      <c r="G73" s="218"/>
      <c r="H73" s="218"/>
      <c r="I73" s="218"/>
      <c r="J73" s="218"/>
      <c r="K73" s="218"/>
      <c r="L73" s="218"/>
      <c r="M73" s="218"/>
      <c r="N73" s="218"/>
      <c r="O73" s="219"/>
      <c r="P73" s="219"/>
    </row>
    <row r="74" spans="1:16">
      <c r="A74" s="183" t="s">
        <v>277</v>
      </c>
      <c r="B74" s="34" t="s">
        <v>0</v>
      </c>
      <c r="C74" s="62">
        <f>SUM(C68:C73)</f>
        <v>0</v>
      </c>
      <c r="D74" s="62">
        <f t="shared" ref="D74:J74" si="54">SUM(D68:D73)</f>
        <v>0</v>
      </c>
      <c r="E74" s="62">
        <f t="shared" si="54"/>
        <v>0</v>
      </c>
      <c r="F74" s="62">
        <f t="shared" si="54"/>
        <v>0</v>
      </c>
      <c r="G74" s="62">
        <f t="shared" si="54"/>
        <v>0</v>
      </c>
      <c r="H74" s="62">
        <f t="shared" si="54"/>
        <v>0</v>
      </c>
      <c r="I74" s="62">
        <f t="shared" si="54"/>
        <v>0</v>
      </c>
      <c r="J74" s="62">
        <f t="shared" si="54"/>
        <v>0</v>
      </c>
      <c r="K74" s="62">
        <f>SUM(K68:K73)</f>
        <v>0</v>
      </c>
      <c r="L74" s="62">
        <f t="shared" ref="L74:N74" si="55">SUM(L68:L73)</f>
        <v>0</v>
      </c>
      <c r="M74" s="62">
        <f t="shared" si="55"/>
        <v>0</v>
      </c>
      <c r="N74" s="62">
        <f t="shared" si="55"/>
        <v>0</v>
      </c>
      <c r="O74" s="117">
        <f>SUM(C74:N74)</f>
        <v>0</v>
      </c>
      <c r="P74" s="219"/>
    </row>
  </sheetData>
  <conditionalFormatting sqref="P6:P10 P18:P22 P28:P32 P38:P42 P48:P52 P58:P62 P68:P72">
    <cfRule type="cellIs" dxfId="7" priority="1" operator="greaterThan">
      <formula>0.1</formula>
    </cfRule>
  </conditionalFormatting>
  <hyperlinks>
    <hyperlink ref="A1" location="'0. CONTENIDOS'!A1" display="CONTENIDOS" xr:uid="{28BA0FE6-A1CE-1644-98AF-E984D325EC8C}"/>
  </hyperlinks>
  <pageMargins left="0.7" right="0.7" top="0.75" bottom="0.75" header="0.3" footer="0.3"/>
  <ignoredErrors>
    <ignoredError sqref="P6:P13 P18:P25 P28:P35 P38:P45 P48:P55 P58:P65 P68:P74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18</vt:i4>
      </vt:variant>
    </vt:vector>
  </HeadingPairs>
  <TitlesOfParts>
    <vt:vector size="18" baseType="lpstr">
      <vt:lpstr>0. CONTENIDOS</vt:lpstr>
      <vt:lpstr>1. GLOSARIO Y ABREVIATURAS</vt:lpstr>
      <vt:lpstr>2. INSTRUCCIONES</vt:lpstr>
      <vt:lpstr>3. CONVERSIÓN UNIDADES</vt:lpstr>
      <vt:lpstr>4. INFORMACIÓN</vt:lpstr>
      <vt:lpstr>5. DESCRIPCIÓN</vt:lpstr>
      <vt:lpstr>6. PRODUCCIÓN</vt:lpstr>
      <vt:lpstr>7. CADENA DE SUMINISTROS</vt:lpstr>
      <vt:lpstr>8. ENERGÍA</vt:lpstr>
      <vt:lpstr>9. USO DIRECTO DE AGUA</vt:lpstr>
      <vt:lpstr>10. CALIDAD DE AGUA-USO DIRECTO</vt:lpstr>
      <vt:lpstr>11. INDICADORES EVALUADOS</vt:lpstr>
      <vt:lpstr>12. EMISIÓN CONTAMINANTES</vt:lpstr>
      <vt:lpstr>13. FC INDICADORES</vt:lpstr>
      <vt:lpstr>14. BD HUELLA INDIRECTA</vt:lpstr>
      <vt:lpstr>15. RESULTADOS HUELLA DIRECTA</vt:lpstr>
      <vt:lpstr>16. RESULTADOS HUELLA INDIRECTA</vt:lpstr>
      <vt:lpstr>17. RESUMEN HUELLA TOTAL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Seba</dc:creator>
  <cp:keywords/>
  <dc:description/>
  <cp:lastModifiedBy>sara</cp:lastModifiedBy>
  <dcterms:created xsi:type="dcterms:W3CDTF">2018-10-31T13:18:37Z</dcterms:created>
  <dcterms:modified xsi:type="dcterms:W3CDTF">2021-01-16T20:51:39Z</dcterms:modified>
  <cp:category/>
</cp:coreProperties>
</file>