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sara2020\huella agua apl\Anexos inf Obj2\guias para revision\"/>
    </mc:Choice>
  </mc:AlternateContent>
  <xr:revisionPtr revIDLastSave="0" documentId="13_ncr:1_{2424522D-314A-48EC-B33B-F8510A5AB33E}" xr6:coauthVersionLast="46" xr6:coauthVersionMax="46" xr10:uidLastSave="{00000000-0000-0000-0000-000000000000}"/>
  <bookViews>
    <workbookView xWindow="1870" yWindow="690" windowWidth="16630" windowHeight="9630" tabRatio="862" firstSheet="9" activeTab="12" xr2:uid="{206FAEBC-68B8-4179-8C33-589F49BE0EF9}"/>
  </bookViews>
  <sheets>
    <sheet name="0. CONTENIDOS" sheetId="1" r:id="rId1"/>
    <sheet name="1. GLOSARIO Y ABREVIATURAS" sheetId="13" r:id="rId2"/>
    <sheet name="2. INSTRUCCIONES" sheetId="11" r:id="rId3"/>
    <sheet name="3. INFORMACIÓN" sheetId="12" r:id="rId4"/>
    <sheet name="4. DESCRIPCIÓN" sheetId="7" r:id="rId5"/>
    <sheet name="5. PRODUCCIÓN" sheetId="14" r:id="rId6"/>
    <sheet name="6. USO DIRECTO DE AGUA" sheetId="5" r:id="rId7"/>
    <sheet name="7. CALIDAD DE AGUA-USO DIRECTO" sheetId="6" r:id="rId8"/>
    <sheet name="8. INDICADORES EVALUADOS" sheetId="18" r:id="rId9"/>
    <sheet name="9. EMISIÓN CONTAMINANTES" sheetId="15" r:id="rId10"/>
    <sheet name="10. FC INDICADORES" sheetId="16" r:id="rId11"/>
    <sheet name="11. RESULTADOS HUELLA DIRECTA" sheetId="19" r:id="rId12"/>
    <sheet name="12. RESUMEN HUELLA DIRECTA" sheetId="2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" i="6" l="1"/>
  <c r="A40" i="6"/>
  <c r="A22" i="6"/>
  <c r="A4" i="6"/>
  <c r="D36" i="19" l="1"/>
  <c r="E36" i="19"/>
  <c r="B29" i="19" l="1"/>
  <c r="B30" i="19"/>
  <c r="B31" i="19"/>
  <c r="B32" i="19"/>
  <c r="B19" i="19"/>
  <c r="B20" i="19"/>
  <c r="B21" i="19"/>
  <c r="B22" i="19"/>
  <c r="B18" i="19"/>
  <c r="A18" i="19"/>
  <c r="A49" i="19" s="1"/>
  <c r="A19" i="19"/>
  <c r="A50" i="19" s="1"/>
  <c r="A20" i="19"/>
  <c r="A51" i="19" s="1"/>
  <c r="A21" i="19"/>
  <c r="A52" i="19" s="1"/>
  <c r="A22" i="19"/>
  <c r="A53" i="19" s="1"/>
  <c r="B14" i="19"/>
  <c r="B15" i="19"/>
  <c r="B16" i="19"/>
  <c r="B17" i="19"/>
  <c r="B13" i="19"/>
  <c r="B9" i="19"/>
  <c r="B10" i="19"/>
  <c r="B11" i="19"/>
  <c r="B12" i="19"/>
  <c r="B8" i="19"/>
  <c r="A9" i="19"/>
  <c r="A40" i="19" s="1"/>
  <c r="A10" i="19"/>
  <c r="A41" i="19" s="1"/>
  <c r="A11" i="19"/>
  <c r="A42" i="19" s="1"/>
  <c r="A12" i="19"/>
  <c r="A43" i="19" s="1"/>
  <c r="A13" i="19"/>
  <c r="A44" i="19" s="1"/>
  <c r="A14" i="19"/>
  <c r="A45" i="19" s="1"/>
  <c r="A15" i="19"/>
  <c r="A46" i="19" s="1"/>
  <c r="A16" i="19"/>
  <c r="A47" i="19" s="1"/>
  <c r="A17" i="19"/>
  <c r="A48" i="19" s="1"/>
  <c r="B53" i="19" l="1"/>
  <c r="B52" i="19"/>
  <c r="B46" i="19"/>
  <c r="B45" i="19"/>
  <c r="B42" i="19"/>
  <c r="B51" i="19"/>
  <c r="B43" i="19"/>
  <c r="B41" i="19"/>
  <c r="B50" i="19"/>
  <c r="B39" i="19"/>
  <c r="B40" i="19"/>
  <c r="B44" i="19"/>
  <c r="B48" i="19"/>
  <c r="B47" i="19"/>
  <c r="B49" i="19"/>
  <c r="A13" i="15" l="1"/>
  <c r="A12" i="15"/>
  <c r="A7" i="15"/>
  <c r="A6" i="15"/>
  <c r="R74" i="6"/>
  <c r="Q74" i="6"/>
  <c r="P74" i="6"/>
  <c r="R73" i="6"/>
  <c r="Q73" i="6"/>
  <c r="P73" i="6"/>
  <c r="R72" i="6"/>
  <c r="Q72" i="6"/>
  <c r="P72" i="6"/>
  <c r="R71" i="6"/>
  <c r="Q71" i="6"/>
  <c r="P71" i="6"/>
  <c r="R70" i="6"/>
  <c r="Q70" i="6"/>
  <c r="P70" i="6"/>
  <c r="R69" i="6"/>
  <c r="Q69" i="6"/>
  <c r="P69" i="6"/>
  <c r="R68" i="6"/>
  <c r="Q68" i="6"/>
  <c r="P68" i="6"/>
  <c r="R67" i="6"/>
  <c r="Q67" i="6"/>
  <c r="P67" i="6"/>
  <c r="R66" i="6"/>
  <c r="Q66" i="6"/>
  <c r="P66" i="6"/>
  <c r="R65" i="6"/>
  <c r="Q65" i="6"/>
  <c r="P65" i="6"/>
  <c r="R64" i="6"/>
  <c r="Q64" i="6"/>
  <c r="P64" i="6"/>
  <c r="R63" i="6"/>
  <c r="Q63" i="6"/>
  <c r="P63" i="6"/>
  <c r="R62" i="6"/>
  <c r="Q62" i="6"/>
  <c r="P62" i="6"/>
  <c r="R61" i="6"/>
  <c r="Q61" i="6"/>
  <c r="P61" i="6"/>
  <c r="R60" i="6"/>
  <c r="Q60" i="6"/>
  <c r="P60" i="6"/>
  <c r="N32" i="5" l="1"/>
  <c r="M32" i="5"/>
  <c r="L32" i="5"/>
  <c r="K32" i="5"/>
  <c r="J32" i="5"/>
  <c r="I32" i="5"/>
  <c r="H32" i="5"/>
  <c r="G32" i="5"/>
  <c r="F32" i="5"/>
  <c r="E32" i="5"/>
  <c r="D32" i="5"/>
  <c r="C32" i="5"/>
  <c r="O30" i="5"/>
  <c r="O29" i="5"/>
  <c r="O28" i="5"/>
  <c r="O27" i="5"/>
  <c r="O26" i="5"/>
  <c r="E18" i="19" s="1"/>
  <c r="I22" i="14"/>
  <c r="E20" i="19" l="1"/>
  <c r="E19" i="19"/>
  <c r="E34" i="19" s="1"/>
  <c r="E22" i="19"/>
  <c r="E21" i="19"/>
  <c r="O32" i="5"/>
  <c r="P6" i="14"/>
  <c r="E50" i="19" l="1"/>
  <c r="E49" i="19"/>
  <c r="E65" i="19" s="1"/>
  <c r="E52" i="19"/>
  <c r="E53" i="19"/>
  <c r="E51" i="19"/>
  <c r="P30" i="5"/>
  <c r="P26" i="5"/>
  <c r="P29" i="5"/>
  <c r="P27" i="5"/>
  <c r="P28" i="5"/>
  <c r="F36" i="19" l="1"/>
  <c r="G36" i="19"/>
  <c r="H36" i="19"/>
  <c r="A25" i="19"/>
  <c r="A56" i="19" s="1"/>
  <c r="A26" i="19"/>
  <c r="A57" i="19" s="1"/>
  <c r="A27" i="19"/>
  <c r="A58" i="19" s="1"/>
  <c r="A28" i="19"/>
  <c r="A59" i="19" s="1"/>
  <c r="A29" i="19"/>
  <c r="A60" i="19" s="1"/>
  <c r="A30" i="19"/>
  <c r="A61" i="19" s="1"/>
  <c r="A31" i="19"/>
  <c r="A62" i="19" s="1"/>
  <c r="A32" i="19"/>
  <c r="A63" i="19" s="1"/>
  <c r="B28" i="19"/>
  <c r="B27" i="19"/>
  <c r="B26" i="19"/>
  <c r="B25" i="19"/>
  <c r="B24" i="19"/>
  <c r="B9" i="16"/>
  <c r="A9" i="16"/>
  <c r="A24" i="19"/>
  <c r="A8" i="19"/>
  <c r="A39" i="19" s="1"/>
  <c r="B59" i="19" l="1"/>
  <c r="B60" i="19"/>
  <c r="B61" i="19"/>
  <c r="B63" i="19"/>
  <c r="B58" i="19"/>
  <c r="B62" i="19"/>
  <c r="B57" i="19"/>
  <c r="B56" i="19"/>
  <c r="R56" i="6" l="1"/>
  <c r="Q56" i="6"/>
  <c r="P56" i="6"/>
  <c r="R55" i="6"/>
  <c r="Q55" i="6"/>
  <c r="P55" i="6"/>
  <c r="R54" i="6"/>
  <c r="Q54" i="6"/>
  <c r="P54" i="6"/>
  <c r="R53" i="6"/>
  <c r="Q53" i="6"/>
  <c r="P53" i="6"/>
  <c r="R52" i="6"/>
  <c r="Q52" i="6"/>
  <c r="P52" i="6"/>
  <c r="R51" i="6"/>
  <c r="Q51" i="6"/>
  <c r="P51" i="6"/>
  <c r="R50" i="6"/>
  <c r="Q50" i="6"/>
  <c r="P50" i="6"/>
  <c r="R49" i="6"/>
  <c r="Q49" i="6"/>
  <c r="P49" i="6"/>
  <c r="R48" i="6"/>
  <c r="Q48" i="6"/>
  <c r="P48" i="6"/>
  <c r="R47" i="6"/>
  <c r="Q47" i="6"/>
  <c r="P47" i="6"/>
  <c r="R46" i="6"/>
  <c r="Q46" i="6"/>
  <c r="P46" i="6"/>
  <c r="R45" i="6"/>
  <c r="Q45" i="6"/>
  <c r="P45" i="6"/>
  <c r="R44" i="6"/>
  <c r="Q44" i="6"/>
  <c r="P44" i="6"/>
  <c r="R43" i="6"/>
  <c r="Q43" i="6"/>
  <c r="P43" i="6"/>
  <c r="R42" i="6"/>
  <c r="Q42" i="6"/>
  <c r="P42" i="6"/>
  <c r="N50" i="5"/>
  <c r="M50" i="5"/>
  <c r="L50" i="5"/>
  <c r="K50" i="5"/>
  <c r="J50" i="5"/>
  <c r="I50" i="5"/>
  <c r="H50" i="5"/>
  <c r="G50" i="5"/>
  <c r="F50" i="5"/>
  <c r="E50" i="5"/>
  <c r="D50" i="5"/>
  <c r="C50" i="5"/>
  <c r="O48" i="5"/>
  <c r="O47" i="5"/>
  <c r="N12" i="5"/>
  <c r="M12" i="5"/>
  <c r="L12" i="5"/>
  <c r="K12" i="5"/>
  <c r="J12" i="5"/>
  <c r="I12" i="5"/>
  <c r="H12" i="5"/>
  <c r="G12" i="5"/>
  <c r="F12" i="5"/>
  <c r="E12" i="5"/>
  <c r="D12" i="5"/>
  <c r="C12" i="5"/>
  <c r="O10" i="5"/>
  <c r="O9" i="5"/>
  <c r="O8" i="5"/>
  <c r="O7" i="5"/>
  <c r="O6" i="5"/>
  <c r="C8" i="19" s="1"/>
  <c r="AE8" i="19" s="1"/>
  <c r="C12" i="19" l="1"/>
  <c r="AE12" i="19" s="1"/>
  <c r="C10" i="19"/>
  <c r="AE10" i="19" s="1"/>
  <c r="C11" i="19"/>
  <c r="AE11" i="19" s="1"/>
  <c r="C9" i="19"/>
  <c r="AE9" i="19" s="1"/>
  <c r="B12" i="15"/>
  <c r="G26" i="19"/>
  <c r="B13" i="15"/>
  <c r="D13" i="15" s="1"/>
  <c r="J27" i="19" s="1"/>
  <c r="G27" i="19"/>
  <c r="O12" i="5"/>
  <c r="P7" i="5" s="1"/>
  <c r="O50" i="5"/>
  <c r="Q13" i="15" l="1"/>
  <c r="W27" i="19" s="1"/>
  <c r="M12" i="15"/>
  <c r="S26" i="19" s="1"/>
  <c r="P12" i="15"/>
  <c r="V26" i="19" s="1"/>
  <c r="J12" i="15"/>
  <c r="P26" i="19" s="1"/>
  <c r="F12" i="15"/>
  <c r="L26" i="19" s="1"/>
  <c r="C12" i="15"/>
  <c r="I26" i="19" s="1"/>
  <c r="N12" i="15"/>
  <c r="T26" i="19" s="1"/>
  <c r="E12" i="15"/>
  <c r="K26" i="19" s="1"/>
  <c r="K12" i="15"/>
  <c r="Q26" i="19" s="1"/>
  <c r="G12" i="15"/>
  <c r="M26" i="19" s="1"/>
  <c r="D12" i="15"/>
  <c r="J26" i="19" s="1"/>
  <c r="O12" i="15"/>
  <c r="U26" i="19" s="1"/>
  <c r="L12" i="15"/>
  <c r="R26" i="19" s="1"/>
  <c r="Q12" i="15"/>
  <c r="W26" i="19" s="1"/>
  <c r="H12" i="15"/>
  <c r="N26" i="19" s="1"/>
  <c r="I12" i="15"/>
  <c r="O26" i="19" s="1"/>
  <c r="C13" i="15"/>
  <c r="I27" i="19" s="1"/>
  <c r="I13" i="15"/>
  <c r="O27" i="19" s="1"/>
  <c r="M13" i="15"/>
  <c r="S27" i="19" s="1"/>
  <c r="H13" i="15"/>
  <c r="N27" i="19" s="1"/>
  <c r="E13" i="15"/>
  <c r="K27" i="19" s="1"/>
  <c r="P13" i="15"/>
  <c r="V27" i="19" s="1"/>
  <c r="O13" i="15"/>
  <c r="U27" i="19" s="1"/>
  <c r="J13" i="15"/>
  <c r="P27" i="19" s="1"/>
  <c r="F13" i="15"/>
  <c r="L27" i="19" s="1"/>
  <c r="N13" i="15"/>
  <c r="T27" i="19" s="1"/>
  <c r="G13" i="15"/>
  <c r="M27" i="19" s="1"/>
  <c r="AA27" i="19" s="1"/>
  <c r="L13" i="15"/>
  <c r="R27" i="19" s="1"/>
  <c r="K13" i="15"/>
  <c r="Q27" i="19" s="1"/>
  <c r="Z27" i="19" s="1"/>
  <c r="AF27" i="19" s="1"/>
  <c r="P47" i="5"/>
  <c r="G34" i="19"/>
  <c r="G57" i="19" s="1"/>
  <c r="P48" i="5"/>
  <c r="P10" i="5"/>
  <c r="P9" i="5"/>
  <c r="P8" i="5"/>
  <c r="P6" i="5"/>
  <c r="Z26" i="19" l="1"/>
  <c r="AF26" i="19" s="1"/>
  <c r="AA26" i="19"/>
  <c r="G65" i="19"/>
  <c r="G58" i="19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J36" i="19" l="1"/>
  <c r="I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C36" i="19"/>
  <c r="B65" i="19"/>
  <c r="A54" i="19"/>
  <c r="A55" i="19"/>
  <c r="A38" i="19"/>
  <c r="I16" i="16"/>
  <c r="J16" i="16"/>
  <c r="L16" i="16"/>
  <c r="I17" i="16"/>
  <c r="K17" i="16" s="1"/>
  <c r="J17" i="16"/>
  <c r="L17" i="16"/>
  <c r="I18" i="16"/>
  <c r="J18" i="16"/>
  <c r="L18" i="16"/>
  <c r="I19" i="16"/>
  <c r="J19" i="16"/>
  <c r="L19" i="16"/>
  <c r="I20" i="16"/>
  <c r="J20" i="16"/>
  <c r="L20" i="16"/>
  <c r="I21" i="16"/>
  <c r="J21" i="16"/>
  <c r="L21" i="16"/>
  <c r="I22" i="16"/>
  <c r="J22" i="16"/>
  <c r="L22" i="16"/>
  <c r="I23" i="16"/>
  <c r="J23" i="16"/>
  <c r="L23" i="16"/>
  <c r="L15" i="16"/>
  <c r="J15" i="16"/>
  <c r="I15" i="16"/>
  <c r="K15" i="16" s="1"/>
  <c r="B55" i="19"/>
  <c r="K18" i="16" l="1"/>
  <c r="K22" i="16"/>
  <c r="K19" i="16"/>
  <c r="K16" i="16"/>
  <c r="AC27" i="19" s="1"/>
  <c r="K21" i="16"/>
  <c r="K20" i="16"/>
  <c r="K23" i="16"/>
  <c r="AC26" i="19" l="1"/>
  <c r="B37" i="16"/>
  <c r="G15" i="16"/>
  <c r="G23" i="16"/>
  <c r="AG27" i="19" l="1"/>
  <c r="AG26" i="19"/>
  <c r="F29" i="16"/>
  <c r="F30" i="16"/>
  <c r="F28" i="16"/>
  <c r="G19" i="16"/>
  <c r="G17" i="16"/>
  <c r="G20" i="16"/>
  <c r="G21" i="16"/>
  <c r="G22" i="16"/>
  <c r="G18" i="16"/>
  <c r="G16" i="16"/>
  <c r="Y27" i="19" s="1"/>
  <c r="Y26" i="19" l="1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24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Q38" i="6" l="1"/>
  <c r="P38" i="6"/>
  <c r="Q37" i="6"/>
  <c r="P37" i="6"/>
  <c r="Q36" i="6"/>
  <c r="P36" i="6"/>
  <c r="Q35" i="6"/>
  <c r="P35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Q25" i="6"/>
  <c r="P25" i="6"/>
  <c r="Q24" i="6"/>
  <c r="P24" i="6"/>
  <c r="N22" i="5" l="1"/>
  <c r="N34" i="5" s="1"/>
  <c r="C60" i="5"/>
  <c r="O20" i="5" l="1"/>
  <c r="E22" i="14" l="1"/>
  <c r="F22" i="14"/>
  <c r="G22" i="14"/>
  <c r="H22" i="14"/>
  <c r="J22" i="14"/>
  <c r="K22" i="14"/>
  <c r="L22" i="14"/>
  <c r="M22" i="14"/>
  <c r="N22" i="14"/>
  <c r="O22" i="14"/>
  <c r="D22" i="14"/>
  <c r="P22" i="14" l="1"/>
  <c r="Q6" i="14" s="1"/>
  <c r="Q7" i="14" l="1"/>
  <c r="Q12" i="14"/>
  <c r="Q14" i="14"/>
  <c r="Q8" i="14"/>
  <c r="Q20" i="14"/>
  <c r="Q13" i="14"/>
  <c r="Q15" i="14"/>
  <c r="Q16" i="14"/>
  <c r="Q19" i="14"/>
  <c r="Q10" i="14"/>
  <c r="Q17" i="14"/>
  <c r="Q11" i="14"/>
  <c r="Q9" i="14"/>
  <c r="Q18" i="14"/>
  <c r="Q20" i="6"/>
  <c r="P20" i="6"/>
  <c r="Q19" i="6"/>
  <c r="P19" i="6"/>
  <c r="Q18" i="6"/>
  <c r="P18" i="6"/>
  <c r="Q17" i="6"/>
  <c r="P17" i="6"/>
  <c r="Q16" i="6"/>
  <c r="P16" i="6"/>
  <c r="Q15" i="6"/>
  <c r="P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Q7" i="6"/>
  <c r="P7" i="6"/>
  <c r="Q6" i="6"/>
  <c r="P6" i="6"/>
  <c r="N60" i="5" l="1"/>
  <c r="M60" i="5"/>
  <c r="L60" i="5"/>
  <c r="K60" i="5"/>
  <c r="J60" i="5"/>
  <c r="I60" i="5"/>
  <c r="H60" i="5"/>
  <c r="G60" i="5"/>
  <c r="F60" i="5"/>
  <c r="E60" i="5"/>
  <c r="D60" i="5"/>
  <c r="N43" i="5"/>
  <c r="M43" i="5"/>
  <c r="L43" i="5"/>
  <c r="K43" i="5"/>
  <c r="J43" i="5"/>
  <c r="I43" i="5"/>
  <c r="H43" i="5"/>
  <c r="G43" i="5"/>
  <c r="F43" i="5"/>
  <c r="E43" i="5"/>
  <c r="D43" i="5"/>
  <c r="C43" i="5"/>
  <c r="C62" i="5" s="1"/>
  <c r="M22" i="5"/>
  <c r="M34" i="5" s="1"/>
  <c r="L22" i="5"/>
  <c r="L34" i="5" s="1"/>
  <c r="K22" i="5"/>
  <c r="K34" i="5" s="1"/>
  <c r="J22" i="5"/>
  <c r="J34" i="5" s="1"/>
  <c r="I22" i="5"/>
  <c r="I34" i="5" s="1"/>
  <c r="H22" i="5"/>
  <c r="H34" i="5" s="1"/>
  <c r="G22" i="5"/>
  <c r="G34" i="5" s="1"/>
  <c r="F22" i="5"/>
  <c r="F34" i="5" s="1"/>
  <c r="E22" i="5"/>
  <c r="E34" i="5" s="1"/>
  <c r="D22" i="5"/>
  <c r="D34" i="5" s="1"/>
  <c r="C22" i="5"/>
  <c r="C34" i="5" s="1"/>
  <c r="L62" i="5" l="1"/>
  <c r="K62" i="5"/>
  <c r="E62" i="5"/>
  <c r="M62" i="5"/>
  <c r="D62" i="5"/>
  <c r="O34" i="5"/>
  <c r="P32" i="5" s="1"/>
  <c r="I62" i="5"/>
  <c r="H62" i="5"/>
  <c r="H64" i="5" s="1"/>
  <c r="G62" i="5"/>
  <c r="F62" i="5"/>
  <c r="N62" i="5"/>
  <c r="J62" i="5"/>
  <c r="E64" i="5"/>
  <c r="O43" i="5"/>
  <c r="O60" i="5"/>
  <c r="D64" i="5"/>
  <c r="O22" i="5"/>
  <c r="P22" i="5" l="1"/>
  <c r="M64" i="5"/>
  <c r="J64" i="5"/>
  <c r="N64" i="5"/>
  <c r="L64" i="5"/>
  <c r="P20" i="5"/>
  <c r="G64" i="5"/>
  <c r="I64" i="5"/>
  <c r="F64" i="5"/>
  <c r="K64" i="5"/>
  <c r="C64" i="5"/>
  <c r="O62" i="5"/>
  <c r="P43" i="5" l="1"/>
  <c r="P50" i="5"/>
  <c r="P60" i="5"/>
  <c r="O64" i="5"/>
  <c r="O66" i="5" s="1"/>
  <c r="O58" i="5"/>
  <c r="P58" i="5" s="1"/>
  <c r="O57" i="5"/>
  <c r="P57" i="5" s="1"/>
  <c r="O56" i="5"/>
  <c r="O55" i="5"/>
  <c r="O54" i="5"/>
  <c r="H28" i="19" s="1"/>
  <c r="H32" i="19" l="1"/>
  <c r="H31" i="19"/>
  <c r="H30" i="19"/>
  <c r="H29" i="19"/>
  <c r="AB28" i="19"/>
  <c r="X28" i="19"/>
  <c r="AD28" i="19"/>
  <c r="P54" i="5"/>
  <c r="P55" i="5"/>
  <c r="P56" i="5"/>
  <c r="O41" i="5"/>
  <c r="O40" i="5"/>
  <c r="O19" i="5"/>
  <c r="O18" i="5"/>
  <c r="O17" i="5"/>
  <c r="D14" i="19" s="1"/>
  <c r="AE14" i="19" s="1"/>
  <c r="O16" i="5"/>
  <c r="D13" i="19" s="1"/>
  <c r="B7" i="15" l="1"/>
  <c r="F25" i="19"/>
  <c r="F24" i="19"/>
  <c r="B6" i="15"/>
  <c r="D15" i="19"/>
  <c r="D16" i="19"/>
  <c r="D17" i="19"/>
  <c r="AE13" i="19"/>
  <c r="D34" i="19"/>
  <c r="D45" i="19" s="1"/>
  <c r="X29" i="19"/>
  <c r="AD29" i="19"/>
  <c r="AB29" i="19"/>
  <c r="AD30" i="19"/>
  <c r="AB30" i="19"/>
  <c r="X30" i="19"/>
  <c r="AB31" i="19"/>
  <c r="AD31" i="19"/>
  <c r="X31" i="19"/>
  <c r="X32" i="19"/>
  <c r="AD32" i="19"/>
  <c r="AB32" i="19"/>
  <c r="H34" i="19"/>
  <c r="P19" i="5"/>
  <c r="P16" i="5"/>
  <c r="P17" i="5"/>
  <c r="P18" i="5"/>
  <c r="P40" i="5"/>
  <c r="P41" i="5"/>
  <c r="P12" i="5"/>
  <c r="D44" i="19" l="1"/>
  <c r="D65" i="19" s="1"/>
  <c r="AE17" i="19"/>
  <c r="D48" i="19"/>
  <c r="AE16" i="19"/>
  <c r="D47" i="19"/>
  <c r="AE15" i="19"/>
  <c r="AE34" i="19" s="1"/>
  <c r="D46" i="19"/>
  <c r="H59" i="19"/>
  <c r="F5" i="20"/>
  <c r="L6" i="15"/>
  <c r="R24" i="19" s="1"/>
  <c r="M6" i="15"/>
  <c r="S24" i="19" s="1"/>
  <c r="C6" i="15"/>
  <c r="I24" i="19" s="1"/>
  <c r="I6" i="15"/>
  <c r="O24" i="19" s="1"/>
  <c r="J6" i="15"/>
  <c r="P24" i="19" s="1"/>
  <c r="G6" i="15"/>
  <c r="M24" i="19" s="1"/>
  <c r="D6" i="15"/>
  <c r="J24" i="19" s="1"/>
  <c r="O6" i="15"/>
  <c r="U24" i="19" s="1"/>
  <c r="H6" i="15"/>
  <c r="N24" i="19" s="1"/>
  <c r="K6" i="15"/>
  <c r="Q24" i="19" s="1"/>
  <c r="P6" i="15"/>
  <c r="V24" i="19" s="1"/>
  <c r="N6" i="15"/>
  <c r="T24" i="19" s="1"/>
  <c r="E6" i="15"/>
  <c r="K24" i="19" s="1"/>
  <c r="AA24" i="19" s="1"/>
  <c r="F6" i="15"/>
  <c r="L24" i="19" s="1"/>
  <c r="Q6" i="15"/>
  <c r="Q7" i="15"/>
  <c r="W25" i="19" s="1"/>
  <c r="D7" i="15"/>
  <c r="J25" i="19" s="1"/>
  <c r="N7" i="15"/>
  <c r="T25" i="19" s="1"/>
  <c r="L7" i="15"/>
  <c r="R25" i="19" s="1"/>
  <c r="J7" i="15"/>
  <c r="P25" i="19" s="1"/>
  <c r="O7" i="15"/>
  <c r="U25" i="19" s="1"/>
  <c r="G7" i="15"/>
  <c r="M25" i="19" s="1"/>
  <c r="P7" i="15"/>
  <c r="V25" i="19" s="1"/>
  <c r="E7" i="15"/>
  <c r="K25" i="19" s="1"/>
  <c r="AA25" i="19" s="1"/>
  <c r="AG25" i="19" s="1"/>
  <c r="C7" i="15"/>
  <c r="I25" i="19" s="1"/>
  <c r="M7" i="15"/>
  <c r="S25" i="19" s="1"/>
  <c r="H7" i="15"/>
  <c r="N25" i="19" s="1"/>
  <c r="K7" i="15"/>
  <c r="Q25" i="19" s="1"/>
  <c r="F7" i="15"/>
  <c r="L25" i="19" s="1"/>
  <c r="I7" i="15"/>
  <c r="O25" i="19" s="1"/>
  <c r="F34" i="19"/>
  <c r="H62" i="19"/>
  <c r="H61" i="19"/>
  <c r="H63" i="19"/>
  <c r="H60" i="19"/>
  <c r="AD34" i="19"/>
  <c r="X34" i="19"/>
  <c r="F6" i="20" s="1"/>
  <c r="AB34" i="19"/>
  <c r="C34" i="19"/>
  <c r="H65" i="19"/>
  <c r="AD59" i="19" l="1"/>
  <c r="F12" i="20"/>
  <c r="F13" i="20"/>
  <c r="AE41" i="19"/>
  <c r="AE40" i="19"/>
  <c r="AE44" i="19"/>
  <c r="AE48" i="19"/>
  <c r="AE45" i="19"/>
  <c r="AE47" i="19"/>
  <c r="AE43" i="19"/>
  <c r="AE42" i="19"/>
  <c r="AE46" i="19"/>
  <c r="F4" i="20"/>
  <c r="C42" i="19"/>
  <c r="C43" i="19"/>
  <c r="C41" i="19"/>
  <c r="C40" i="19"/>
  <c r="Q16" i="15"/>
  <c r="W24" i="19"/>
  <c r="Y24" i="19" s="1"/>
  <c r="AB59" i="19"/>
  <c r="AB65" i="19" s="1"/>
  <c r="F10" i="20"/>
  <c r="Z25" i="19"/>
  <c r="AF25" i="19" s="1"/>
  <c r="AC25" i="19"/>
  <c r="Y25" i="19"/>
  <c r="D16" i="15"/>
  <c r="C16" i="15"/>
  <c r="F16" i="15"/>
  <c r="E16" i="15"/>
  <c r="G16" i="15"/>
  <c r="J16" i="15"/>
  <c r="N16" i="15"/>
  <c r="I16" i="15"/>
  <c r="P16" i="15"/>
  <c r="K16" i="15"/>
  <c r="M16" i="15"/>
  <c r="L16" i="15"/>
  <c r="H16" i="15"/>
  <c r="O16" i="15"/>
  <c r="F55" i="19"/>
  <c r="F65" i="19" s="1"/>
  <c r="F56" i="19"/>
  <c r="C39" i="19"/>
  <c r="X63" i="19"/>
  <c r="X62" i="19"/>
  <c r="X60" i="19"/>
  <c r="X61" i="19"/>
  <c r="X59" i="19"/>
  <c r="AB62" i="19"/>
  <c r="AB60" i="19"/>
  <c r="AB63" i="19"/>
  <c r="AB61" i="19"/>
  <c r="AD60" i="19"/>
  <c r="AD62" i="19"/>
  <c r="AD63" i="19"/>
  <c r="AD61" i="19"/>
  <c r="AD65" i="19"/>
  <c r="X65" i="19"/>
  <c r="AC24" i="19" l="1"/>
  <c r="Z24" i="19"/>
  <c r="AE39" i="19"/>
  <c r="AE65" i="19" s="1"/>
  <c r="C65" i="19"/>
  <c r="U34" i="19" l="1"/>
  <c r="T34" i="19"/>
  <c r="W34" i="19"/>
  <c r="I34" i="19"/>
  <c r="S34" i="19"/>
  <c r="U55" i="19"/>
  <c r="U65" i="19" s="1"/>
  <c r="M34" i="19"/>
  <c r="M55" i="19" s="1"/>
  <c r="M65" i="19" s="1"/>
  <c r="P34" i="19"/>
  <c r="N34" i="19"/>
  <c r="Q34" i="19"/>
  <c r="V34" i="19"/>
  <c r="V55" i="19" s="1"/>
  <c r="V65" i="19" s="1"/>
  <c r="O34" i="19"/>
  <c r="R34" i="19"/>
  <c r="L34" i="19"/>
  <c r="J34" i="19"/>
  <c r="U57" i="19"/>
  <c r="K34" i="19"/>
  <c r="K56" i="19" s="1"/>
  <c r="K55" i="19" l="1"/>
  <c r="K65" i="19" s="1"/>
  <c r="S58" i="19"/>
  <c r="S55" i="19"/>
  <c r="S65" i="19" s="1"/>
  <c r="S57" i="19"/>
  <c r="S56" i="19"/>
  <c r="I56" i="19"/>
  <c r="I58" i="19"/>
  <c r="I55" i="19"/>
  <c r="I65" i="19" s="1"/>
  <c r="I57" i="19"/>
  <c r="W58" i="19"/>
  <c r="W56" i="19"/>
  <c r="W57" i="19"/>
  <c r="W55" i="19"/>
  <c r="W65" i="19" s="1"/>
  <c r="T55" i="19"/>
  <c r="T65" i="19" s="1"/>
  <c r="T58" i="19"/>
  <c r="T57" i="19"/>
  <c r="U56" i="19"/>
  <c r="U58" i="19"/>
  <c r="T56" i="19"/>
  <c r="L56" i="19"/>
  <c r="L58" i="19"/>
  <c r="L57" i="19"/>
  <c r="L55" i="19"/>
  <c r="L65" i="19" s="1"/>
  <c r="AF24" i="19"/>
  <c r="AF34" i="19" s="1"/>
  <c r="Z34" i="19"/>
  <c r="F8" i="20" s="1"/>
  <c r="Y34" i="19"/>
  <c r="F7" i="20" s="1"/>
  <c r="V58" i="19"/>
  <c r="V57" i="19"/>
  <c r="O56" i="19"/>
  <c r="O55" i="19"/>
  <c r="O65" i="19" s="1"/>
  <c r="O57" i="19"/>
  <c r="O58" i="19"/>
  <c r="K58" i="19"/>
  <c r="K57" i="19"/>
  <c r="N56" i="19"/>
  <c r="N55" i="19"/>
  <c r="N65" i="19" s="1"/>
  <c r="N58" i="19"/>
  <c r="N57" i="19"/>
  <c r="AG24" i="19"/>
  <c r="AG34" i="19" s="1"/>
  <c r="AA34" i="19"/>
  <c r="AC34" i="19"/>
  <c r="V56" i="19"/>
  <c r="P55" i="19"/>
  <c r="P65" i="19" s="1"/>
  <c r="P56" i="19"/>
  <c r="P58" i="19"/>
  <c r="P57" i="19"/>
  <c r="J56" i="19"/>
  <c r="J57" i="19"/>
  <c r="J58" i="19"/>
  <c r="J55" i="19"/>
  <c r="J65" i="19" s="1"/>
  <c r="R55" i="19"/>
  <c r="R65" i="19" s="1"/>
  <c r="R58" i="19"/>
  <c r="R57" i="19"/>
  <c r="R56" i="19"/>
  <c r="Q56" i="19"/>
  <c r="Q55" i="19"/>
  <c r="Q65" i="19" s="1"/>
  <c r="Q57" i="19"/>
  <c r="Q58" i="19"/>
  <c r="M56" i="19"/>
  <c r="M58" i="19"/>
  <c r="M57" i="19"/>
  <c r="AA56" i="19" l="1"/>
  <c r="F9" i="20"/>
  <c r="AF55" i="19"/>
  <c r="AF65" i="19" s="1"/>
  <c r="F14" i="20"/>
  <c r="AG55" i="19"/>
  <c r="AG65" i="19" s="1"/>
  <c r="F15" i="20"/>
  <c r="AC55" i="19"/>
  <c r="AC65" i="19" s="1"/>
  <c r="F11" i="20"/>
  <c r="AG56" i="19"/>
  <c r="AF56" i="19"/>
  <c r="AF58" i="19"/>
  <c r="AF57" i="19"/>
  <c r="AC56" i="19"/>
  <c r="AC57" i="19"/>
  <c r="AC58" i="19"/>
  <c r="AA55" i="19"/>
  <c r="AA65" i="19" s="1"/>
  <c r="AA58" i="19"/>
  <c r="AA57" i="19"/>
  <c r="Y55" i="19"/>
  <c r="Y57" i="19"/>
  <c r="Y58" i="19"/>
  <c r="AG58" i="19"/>
  <c r="Z56" i="19"/>
  <c r="Z55" i="19"/>
  <c r="Z65" i="19" s="1"/>
  <c r="Z58" i="19"/>
  <c r="Z57" i="19"/>
  <c r="AG57" i="19"/>
  <c r="Y56" i="19"/>
  <c r="Y65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</author>
  </authors>
  <commentList>
    <comment ref="A53" authorId="0" shapeId="0" xr:uid="{3E13F842-D983-774F-908C-A0FE6DA996A2}">
      <text>
        <r>
          <rPr>
            <b/>
            <sz val="9"/>
            <color rgb="FF000000"/>
            <rFont val="Tahoma"/>
            <family val="2"/>
          </rPr>
          <t>Seba: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TIPOS DE CONSUMOS DE AGUA:
</t>
        </r>
        <r>
          <rPr>
            <sz val="9"/>
            <color rgb="FF000000"/>
            <rFont val="Tahoma"/>
            <family val="2"/>
          </rPr>
          <t xml:space="preserve">- AGUA EVAPORADA
</t>
        </r>
        <r>
          <rPr>
            <sz val="9"/>
            <color rgb="FF000000"/>
            <rFont val="Tahoma"/>
            <family val="2"/>
          </rPr>
          <t xml:space="preserve">- AGUA EVAPOTRANSPIRADA
</t>
        </r>
        <r>
          <rPr>
            <sz val="9"/>
            <color rgb="FF000000"/>
            <rFont val="Tahoma"/>
            <family val="2"/>
          </rPr>
          <t xml:space="preserve">- AGUA INCORPORADA EN LOS PRODUCTOS
</t>
        </r>
        <r>
          <rPr>
            <sz val="9"/>
            <color rgb="FF000000"/>
            <rFont val="Tahoma"/>
            <family val="2"/>
          </rPr>
          <t xml:space="preserve">- AGUA DESCARGADA AL MAR
</t>
        </r>
        <r>
          <rPr>
            <sz val="9"/>
            <color rgb="FF000000"/>
            <rFont val="Tahoma"/>
            <family val="2"/>
          </rPr>
          <t>- AGUA TRASVASADA A OTRA CUENCA (SE REFIERE AL AGUA QUE SALE DE LA PLANTA Y QUE POR CUALQUIER CAUSA Y TRANSPORTE ES DESCARGADA EN OTRA CUENCA)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</author>
  </authors>
  <commentList>
    <comment ref="A4" authorId="0" shapeId="0" xr:uid="{02907939-E733-6546-B141-DBA549AC6821}">
      <text>
        <r>
          <rPr>
            <b/>
            <sz val="9"/>
            <color rgb="FF000000"/>
            <rFont val="Tahoma"/>
            <family val="2"/>
          </rPr>
          <t>Seba: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Extracción de agua
</t>
        </r>
        <r>
          <rPr>
            <sz val="9"/>
            <color rgb="FF000000"/>
            <rFont val="Tahoma"/>
            <family val="2"/>
          </rPr>
          <t>- Uso consuntivo de agua</t>
        </r>
      </text>
    </comment>
    <comment ref="E4" authorId="0" shapeId="0" xr:uid="{C1779151-B888-B248-A7D8-672C763A05A0}">
      <text>
        <r>
          <rPr>
            <b/>
            <sz val="9"/>
            <color rgb="FF000000"/>
            <rFont val="Tahoma"/>
            <family val="2"/>
          </rPr>
          <t>Seba: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- Emisión de contaminantes
</t>
        </r>
        <r>
          <rPr>
            <sz val="9"/>
            <color rgb="FF000000"/>
            <rFont val="Tahoma"/>
            <family val="2"/>
          </rPr>
          <t>- Uso degradativo de agua (alteración de la calidad del agua)</t>
        </r>
      </text>
    </comment>
  </commentList>
</comments>
</file>

<file path=xl/sharedStrings.xml><?xml version="1.0" encoding="utf-8"?>
<sst xmlns="http://schemas.openxmlformats.org/spreadsheetml/2006/main" count="1029" uniqueCount="373">
  <si>
    <t>[kg]</t>
  </si>
  <si>
    <t>ENERO</t>
  </si>
  <si>
    <t>DESCRIPCIÓN</t>
  </si>
  <si>
    <t>TABLA DE CONTENIDOS</t>
  </si>
  <si>
    <t>UNIDAD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</si>
  <si>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</si>
  <si>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</si>
  <si>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</si>
  <si>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</si>
  <si>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</si>
  <si>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</si>
  <si>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</si>
  <si>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</si>
  <si>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</si>
  <si>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</si>
  <si>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</si>
  <si>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</si>
  <si>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CONTENIDOS</t>
  </si>
  <si>
    <t>AGREGAR CUANTAS FILAS SEAN NECESARIAS</t>
  </si>
  <si>
    <t>EQUIPOS UTILIZADOS EN EL PROCESO</t>
  </si>
  <si>
    <t>NOMBRE DEL PROCESO</t>
  </si>
  <si>
    <t>PROCESOS PRODUCTIVOS</t>
  </si>
  <si>
    <t>PROCESOS AUXILIARES</t>
  </si>
  <si>
    <t>1)</t>
  </si>
  <si>
    <t>2)</t>
  </si>
  <si>
    <t>3)</t>
  </si>
  <si>
    <t>4)</t>
  </si>
  <si>
    <t>5)</t>
  </si>
  <si>
    <t>RESPETAR LAS UNIDADES INDICADAS</t>
  </si>
  <si>
    <t>[mg/L]</t>
  </si>
  <si>
    <t>DQO</t>
  </si>
  <si>
    <t>MIN</t>
  </si>
  <si>
    <t>MAX</t>
  </si>
  <si>
    <t>PROMEDIO</t>
  </si>
  <si>
    <t>CROMO</t>
  </si>
  <si>
    <t>COBRE</t>
  </si>
  <si>
    <t>ZINC</t>
  </si>
  <si>
    <t>ARSÉNICO</t>
  </si>
  <si>
    <t>CADMIO</t>
  </si>
  <si>
    <t>N</t>
  </si>
  <si>
    <t>DBO</t>
  </si>
  <si>
    <t>NTK</t>
  </si>
  <si>
    <t>P</t>
  </si>
  <si>
    <t>DEMANDA QUÍMICA DE OXÍGENO</t>
  </si>
  <si>
    <t>DEMANDA BIOLÓGICA DE OXÍGENO</t>
  </si>
  <si>
    <t>NITRÓGENO TOTAL KJELDAHL</t>
  </si>
  <si>
    <t>NITRÓGENO TOTAL</t>
  </si>
  <si>
    <t>FOSFATO</t>
  </si>
  <si>
    <t>PO4</t>
  </si>
  <si>
    <t>ABREVIACIÓN</t>
  </si>
  <si>
    <t>PARÁMETRO</t>
  </si>
  <si>
    <t>INFORMACIÓN GENERAL</t>
  </si>
  <si>
    <t>NOMBRE Y APELLIDO</t>
  </si>
  <si>
    <t>CARGO</t>
  </si>
  <si>
    <t>CORREO</t>
  </si>
  <si>
    <t>TELÉFONO</t>
  </si>
  <si>
    <t>[m3]</t>
  </si>
  <si>
    <t>PROCESO AUXILIAR</t>
  </si>
  <si>
    <t>PROCESO DE PLANTA</t>
  </si>
  <si>
    <t>USO DE AGUA</t>
  </si>
  <si>
    <t>USO DEGRADATIVO DE AGUA</t>
  </si>
  <si>
    <t>GLOSARIO</t>
  </si>
  <si>
    <t>PROCESO PRODUCTIVO</t>
  </si>
  <si>
    <t>PROCESO DIRECTAMENTE RELACIONADO CON LA TRANSFORMACIÓN DE MATERIAS PRIMAS EN PRODUCTOS</t>
  </si>
  <si>
    <t>MATERIA PRIMA</t>
  </si>
  <si>
    <t>INSUMO</t>
  </si>
  <si>
    <t>AGUA EXTRAÍDA QUE LUEGO DE SER USADA NO VUELVE A LA CUENCA DE ORIGEN, DEBIDO A QUE EL AGUA ES EVAPORADA, EVAPOTRANSPIRADA, INCORPORADA A UN PRODUCTO, ALMACENADA, TRASVASADA DE CUENCA O VERTIDA AL MAR</t>
  </si>
  <si>
    <t>AGUA EXTRAÍDA QUE LUEGO DE SER USADA VUELVE A LA CUENCA CON UN CAMBIO NEGATIVO EN SU CALIDAD</t>
  </si>
  <si>
    <t>CALIDAD DEL AGUA</t>
  </si>
  <si>
    <t>CARACTERÍSTICAS FÍSICAS, QUÍMICAS Y BIOLÓGICAS DEL AGUA CON RESPECTO A SU IDONEIDAD PARA UN USO PREVISTO POR LOS SERES HUMANOS O LOS ECOSISTEMAS</t>
  </si>
  <si>
    <t>DATOS DEL RESPONSABLE DE COMPLETAR LA PLANILLA</t>
  </si>
  <si>
    <t>CADENA DE SUMINISTROS</t>
  </si>
  <si>
    <t>MANTENER LOS FORMATOS DE LAS CELDAS</t>
  </si>
  <si>
    <t>AL COPIAR DATOS DE OTRA PLANILLA EXCEL PEGARLOS COMO "VALORES" PARA NO ALTERAR EL FORMATO DE LA CELDA</t>
  </si>
  <si>
    <t>ENTRADAS DE AGUA</t>
  </si>
  <si>
    <t>BALANCE DE AGUA</t>
  </si>
  <si>
    <t>ENTRADA MENSUAL DE AGUA DE POZO</t>
  </si>
  <si>
    <t>TOTAL ENTRADAS DE AGUA</t>
  </si>
  <si>
    <t>SALIDAS DE AGUA</t>
  </si>
  <si>
    <t>SALIDA MENSUAL DE AGUA DESCARGADA</t>
  </si>
  <si>
    <t>USO CONSUNTIVO DE AGUA
(AGUA CONSUMIDA)</t>
  </si>
  <si>
    <t>TOTAL SALIDAS DE AGUA</t>
  </si>
  <si>
    <t>VERIFICACIÓN</t>
  </si>
  <si>
    <t>SI DICE INCORRECTO, VERIFICAR EN QUÉ MES(ES) EL BALANCE NO ES CERO Y CORREGIR</t>
  </si>
  <si>
    <t>FÓSFORO TOTAL</t>
  </si>
  <si>
    <t>PLOMO</t>
  </si>
  <si>
    <t>NIQUEL</t>
  </si>
  <si>
    <t>MERCURIO</t>
  </si>
  <si>
    <t>TOTAL AGUA DE POZO</t>
  </si>
  <si>
    <t>TOTAL AGUA DESCARGADA</t>
  </si>
  <si>
    <t>TOTAL AGUA CONSUMIDA</t>
  </si>
  <si>
    <t>Cd</t>
  </si>
  <si>
    <t>Cu</t>
  </si>
  <si>
    <t>Zn</t>
  </si>
  <si>
    <t>Pb</t>
  </si>
  <si>
    <t>Ni</t>
  </si>
  <si>
    <t>Cr</t>
  </si>
  <si>
    <t>Hg</t>
  </si>
  <si>
    <t>As</t>
  </si>
  <si>
    <t>C6OHCL5</t>
  </si>
  <si>
    <t>PENTACLOROFENOL</t>
  </si>
  <si>
    <t xml:space="preserve">ENTRADA A PLANTA DE MATERIAS PRIMAS E INSUMOS </t>
  </si>
  <si>
    <t>PRODUCCIÓN</t>
  </si>
  <si>
    <t>DESCRIPCIÓN DE LOS PROCESOS DE PLANTA</t>
  </si>
  <si>
    <t>AÑO DE MEDICIÓN</t>
  </si>
  <si>
    <t>PRODUCCIÓN MENSUAL DE LOS PRODUCTOS DE PLANTA</t>
  </si>
  <si>
    <t>DEFINICIONES DE CONCEPTOS CLAVE</t>
  </si>
  <si>
    <t>INSTRUCCIONES PARA EL LLENADO DE LA PLANILLA</t>
  </si>
  <si>
    <t>PRODUCCIÓN MENSUAL Y ANUAL DEL AÑO DE MEDICIÓN</t>
  </si>
  <si>
    <t>UBICACIÓN DE LA INSTALACIÓN: REGIÓN</t>
  </si>
  <si>
    <t>DATOS DE LA EMPRESA</t>
  </si>
  <si>
    <t>NOMBRE DE LA EMPRESA</t>
  </si>
  <si>
    <t>UBICACIÓN DE LA INSTALACIÓN: COMUNA</t>
  </si>
  <si>
    <t>INSTALACIÓN QUE SE MEDIRÁ</t>
  </si>
  <si>
    <t>INFORMACIÓN GENERAL DEL TIPO DE PRODUCTO</t>
  </si>
  <si>
    <t>TOTAL PRODUCCIÓN</t>
  </si>
  <si>
    <t>TIPO DE PRODUCTOS QUE SE FABRICAN EN LA INSTALACIÓN</t>
  </si>
  <si>
    <t>PROCESO NO DIRECTAMENTE RELACIONADO CON LA TRANSFORMACIÓN DE MATERIAS PRIMAS EN PRODUCTOS
EJEMPLOS: EXTRACCIÓN Y ALMACENAMIENTO DE AGUA, SISTEMA DE REFRIGERACIÓN, GENERACIÓN DE VAPOR, TRATAMIENTO DE LAS AGUAS RESIDUALES, ENTRE OTROS</t>
  </si>
  <si>
    <t>[m3/UF]</t>
  </si>
  <si>
    <t>[kg DQO/UF]</t>
  </si>
  <si>
    <t>[kg P/UF]</t>
  </si>
  <si>
    <t>[kg NKT/UF]</t>
  </si>
  <si>
    <t>EMISIÓN DE CONTAMINANTES</t>
  </si>
  <si>
    <t>CAUDAL</t>
  </si>
  <si>
    <t>[kg DBO/UF]</t>
  </si>
  <si>
    <t>[kg N/UF]</t>
  </si>
  <si>
    <t>[kg PO4/UF]</t>
  </si>
  <si>
    <t>[kg As/UF]</t>
  </si>
  <si>
    <t>[kg Cd/UF]</t>
  </si>
  <si>
    <t>[kg Cr/UF]</t>
  </si>
  <si>
    <t>[kg Cu/UF]</t>
  </si>
  <si>
    <t>[kg Hg/UF]</t>
  </si>
  <si>
    <t>[kg Ni/UF]</t>
  </si>
  <si>
    <t>[kg Pb/UF]</t>
  </si>
  <si>
    <t>[kg Zn/UF]</t>
  </si>
  <si>
    <t>[kg C6OHCL5/UF]</t>
  </si>
  <si>
    <t>PLANILLA DE MEDICIÓN DE HUELLA DE AGUA</t>
  </si>
  <si>
    <t>NO DEJAR CELDAS VACÍAS (SI EL DATO ES CERO, PONER 0)</t>
  </si>
  <si>
    <t>6)</t>
  </si>
  <si>
    <t>7)</t>
  </si>
  <si>
    <t>8)</t>
  </si>
  <si>
    <t>9)</t>
  </si>
  <si>
    <t xml:space="preserve"> [m3/UF]</t>
  </si>
  <si>
    <t>----</t>
  </si>
  <si>
    <t>[kg/UF]</t>
  </si>
  <si>
    <t>Water Footprint Network</t>
  </si>
  <si>
    <t>[CTUh/UF]</t>
  </si>
  <si>
    <t>USEtox; Rosenbaum et al. 2008</t>
  </si>
  <si>
    <t>[m3eq.global/UF]</t>
  </si>
  <si>
    <t>Boulay et al. 2017</t>
  </si>
  <si>
    <t>[CTUe/UF]</t>
  </si>
  <si>
    <t>[DALY/UF]</t>
  </si>
  <si>
    <t>UNEP-SETAC 2017</t>
  </si>
  <si>
    <t>[kg Peq/UF]</t>
  </si>
  <si>
    <t>ReCIPe; Goedkoop et al. 2008</t>
  </si>
  <si>
    <t>Pfister et al. 2009</t>
  </si>
  <si>
    <t>[PDF*m2*año/UF]</t>
  </si>
  <si>
    <t>Van Zelm et al. 2011</t>
  </si>
  <si>
    <t>INDICADORES DE HUELLA DE AGUA EVALUADOS EN IMPACTOS POR CANTIDAD</t>
  </si>
  <si>
    <t>INDICADOR</t>
  </si>
  <si>
    <t>REFERENCIA</t>
  </si>
  <si>
    <t>EXTRACCIÓN DE AGUA</t>
  </si>
  <si>
    <t>AGUA CONSUMIDA (HUELLA AZUL)</t>
  </si>
  <si>
    <t>INVENTARIO</t>
  </si>
  <si>
    <t>PUNTO MEDIO</t>
  </si>
  <si>
    <t>PUNTO FINAL</t>
  </si>
  <si>
    <t>POTENCIALES IMPACTOS A LA SALUD HUMANA</t>
  </si>
  <si>
    <t>POTENCIALES IMPACTOS A LA CALIDAD DE LOS ECOSISTEMAS</t>
  </si>
  <si>
    <t>DESNUTRICIÓN CAUSADA POR ESCASEZ DE AGUA DULCE</t>
  </si>
  <si>
    <t>DISMINUCIÓN DE LA BIODIVERSIDAD TERRESTRE DEBIDO AL CONSUMO DE AGUA DULCE</t>
  </si>
  <si>
    <t>INDICADORES DE HUELLA DE AGUA EVALUADOS EN IMPACTOS POR CALIDAD</t>
  </si>
  <si>
    <t>TOXICIDAD HUMANA</t>
  </si>
  <si>
    <t>ECOTOXICIDAD DE AGUA DULCE</t>
  </si>
  <si>
    <t>EUTROFIZACIÓN DE AGUA DULCE</t>
  </si>
  <si>
    <t>ENFERMEDADES CAUSADAS POR TOXICIDAD DE AGUA DULCE</t>
  </si>
  <si>
    <t>ECOSISTEMAS ACUÁTICOS AFECTADOS POR ECOTOXICIDAD DE AGUA DULCE</t>
  </si>
  <si>
    <t>ECOSISTEMAS ACUÁTICOS AFECTADOS POR EUTROFIZACIÓN DE AGUA DULCE</t>
  </si>
  <si>
    <t>SALUD HUMANA</t>
  </si>
  <si>
    <t>CALIDAD DE LOS ECOSISTEMAS</t>
  </si>
  <si>
    <t>FID</t>
  </si>
  <si>
    <t>BAS34S_ID</t>
  </si>
  <si>
    <t>[m3 eq. global/m3]</t>
  </si>
  <si>
    <t>FACTORES DE CARACTERIZACIÓN ESCASEZ</t>
  </si>
  <si>
    <t>UBICACIÓN</t>
  </si>
  <si>
    <t>REGIÓN</t>
  </si>
  <si>
    <t>COMUNA</t>
  </si>
  <si>
    <t>[CTUh/kg]</t>
  </si>
  <si>
    <t>[CTUe/kg]</t>
  </si>
  <si>
    <t>Conversión punto medio a punto final</t>
  </si>
  <si>
    <t>Human Health, cancer</t>
  </si>
  <si>
    <t>DALY/CTUh</t>
  </si>
  <si>
    <t>Human Health, non-cancer</t>
  </si>
  <si>
    <t>PDF*m2*año/CUTe</t>
  </si>
  <si>
    <t>[kg Peq/kg]</t>
  </si>
  <si>
    <t>FACTORES DE CARACTERIZACIÓN TOXICIDAD DE AGUA DULCE</t>
  </si>
  <si>
    <t>FACTORES DE CARACTERIZACIÓN EUTROFIZACIÓN DE AGUA DULCE</t>
  </si>
  <si>
    <t>PM P</t>
  </si>
  <si>
    <t>PM PO4</t>
  </si>
  <si>
    <t>Tirado Seco 2005</t>
  </si>
  <si>
    <t>PDF*m2*año/kg PO43-</t>
  </si>
  <si>
    <t>PDF*m2*año/kg P</t>
  </si>
  <si>
    <t>FÓSFORO</t>
  </si>
  <si>
    <t>AGUA</t>
  </si>
  <si>
    <t>NO ESPECIFICADO</t>
  </si>
  <si>
    <t>CONTAMINANTE EMITIDO</t>
  </si>
  <si>
    <t>COMPARTIMIENTO</t>
  </si>
  <si>
    <t>SUB-COMPARTIMIENTO</t>
  </si>
  <si>
    <t>m3</t>
  </si>
  <si>
    <t>CTUh</t>
  </si>
  <si>
    <t>CTUe</t>
  </si>
  <si>
    <t>DALY</t>
  </si>
  <si>
    <t>PDF*m2*y</t>
  </si>
  <si>
    <t>DISMINUCIÓN DE LA BIODIVERSIDAD DE PLANTAS TERRESTRES DEBIDO A LA EXTRACCIÓN DE AGUA SUBTERRÁNEA</t>
  </si>
  <si>
    <t>INDICADORES DE HUELLA DE AGUA EVALUADOS</t>
  </si>
  <si>
    <t>FACTORES DE CARACTERIZACIÓN PARA CÁLCULO DE HUELLA DE AGUA DIRECTA</t>
  </si>
  <si>
    <t>RESUMEN DE LOS INDICADORES DE HUELLA DE AGUA EVALUADOS</t>
  </si>
  <si>
    <t>FACTORES DE CARACTERIZACIÓN PARA CALCULAR LA HUELLA DE AGUA DIRECTA</t>
  </si>
  <si>
    <t>RESULTADOS DE LOS INDICADORES DE LA HUELLA DE AGUA DIRECTA</t>
  </si>
  <si>
    <t>HUELLA DE AGUA DIRECTA</t>
  </si>
  <si>
    <t>HUELLA DE AGUA INDIRECTA</t>
  </si>
  <si>
    <t>[m3 eq. global/UF]</t>
  </si>
  <si>
    <t>[DALY/kg]</t>
  </si>
  <si>
    <t>[PDF*m2*año/m3]</t>
  </si>
  <si>
    <t>[PDF*m2*año/kg]</t>
  </si>
  <si>
    <t>TOTALES</t>
  </si>
  <si>
    <t>[%]</t>
  </si>
  <si>
    <t>NO ALTERAR LAS CELDAS CON FUNCIONES PREESTABLECIDAS (A MENOS QUE SE ENTIENDA BIEN EL CAMBIO QUE SE ESTÁ REALIZANDO)</t>
  </si>
  <si>
    <t>SALIDA MENSUAL DE AGUA CONSUMIDA (VER GLOSARIO PARA DEFINICIÓN DE AGUA CONSUMIDA)</t>
  </si>
  <si>
    <t>CHILE</t>
  </si>
  <si>
    <t>---</t>
  </si>
  <si>
    <t>ENTRADA MENSUAL DE AGUA POTABLE</t>
  </si>
  <si>
    <t>TOTAL AGUA POTABLE</t>
  </si>
  <si>
    <t>SALIDA MENSUAL DE AGUA INFILTRADA</t>
  </si>
  <si>
    <t>TOTAL AGUA INFILTRADA</t>
  </si>
  <si>
    <t>ABREVIATURAS</t>
  </si>
  <si>
    <t>COMPARATIVE TOXIC UNITS ECOSYSTEMS</t>
  </si>
  <si>
    <t>COMPARATIVE TOXIC UNITS HUMANS</t>
  </si>
  <si>
    <r>
      <t>ENTRADA (</t>
    </r>
    <r>
      <rPr>
        <i/>
        <sz val="10"/>
        <color theme="1"/>
        <rFont val="Calibri"/>
        <family val="2"/>
        <scheme val="minor"/>
      </rPr>
      <t>INPUT</t>
    </r>
    <r>
      <rPr>
        <sz val="10"/>
        <color theme="1"/>
        <rFont val="Calibri"/>
        <family val="2"/>
        <scheme val="minor"/>
      </rPr>
      <t>) A UN PROCESO PRODUCTIVO QUE PASA A FORMAR PARTE DEL PRODUCTO 
**CON EXCEPCIÓN DE LOS MATERIALES DE ENVASADO QUE SE INCLUIRÁN DENTRO DE INSUMOS</t>
    </r>
  </si>
  <si>
    <r>
      <t>ENTRADA (</t>
    </r>
    <r>
      <rPr>
        <i/>
        <sz val="10"/>
        <color theme="1"/>
        <rFont val="Calibri"/>
        <family val="2"/>
        <scheme val="minor"/>
      </rPr>
      <t>INPUT</t>
    </r>
    <r>
      <rPr>
        <sz val="10"/>
        <color theme="1"/>
        <rFont val="Calibri"/>
        <family val="2"/>
        <scheme val="minor"/>
      </rPr>
      <t>) A UN PROCESO DE PLANTA QUE NO PASA A FORMAR PARTE DEL PRODUCTO</t>
    </r>
  </si>
  <si>
    <t>DISABILITY ADJUSTED LIFE YEARS</t>
  </si>
  <si>
    <t>POTENTIALLY DISAPPEARED FRACTION OF SPECIES PER m2 PER YEAR</t>
  </si>
  <si>
    <t>PTAR</t>
  </si>
  <si>
    <t>PLANTA DE TRATAMIENTO DE AGUAS RESIDUALES</t>
  </si>
  <si>
    <t>RIL</t>
  </si>
  <si>
    <t>RESIDUO INDUSTRIAL LÍQUIDO</t>
  </si>
  <si>
    <t>DESCRIPCIÓN DEL USO DE AGUA EN EL PROCESO</t>
  </si>
  <si>
    <t>DESCRIPCIÓN DEL PROCESO</t>
  </si>
  <si>
    <t xml:space="preserve">LEER LAS DEFINICIONES DESCRITAS EN "GLOSARIO Y ABREVIATURAS"  </t>
  </si>
  <si>
    <t>PROCESO QUE SE LLEVA A CABO EN LA INSTALACIÓN SEA PRODUCTIVO O AUXILIAR</t>
  </si>
  <si>
    <t>CUALQUIER USO DE AGUA QUE OCURRA EN LA INSTALACIÓN
EJEMPLOS: AGUA PARA GENERACIÓN DE VAPOR, AGUA PARA REFRIGERACIÓN, AGUA PARA LUBRICACIÓN/HUMECTACIÓN DE EQUIPOS, AGUA PARA LAVADO DE MATERIAS PRIMAS, AGUA PARA LIMPIEZA, ENTRE OTROS</t>
  </si>
  <si>
    <t>HUELLA DE AGUA GENERADA POR EL USO DIRECTO DE AGUA (CONSUMOS Y DEGRADACIÓN DE LA CALIDAD DEL AGUA) EN LA INSTALACIÓN QUE SE ESTÁ EVALUANDO</t>
  </si>
  <si>
    <t>LEER LA DESCRIPCIÓN DE CADA HOJA EN "CONTENIDOS"</t>
  </si>
  <si>
    <t xml:space="preserve">AGUA POTABLE - </t>
  </si>
  <si>
    <t xml:space="preserve">AGUA DE POZO - </t>
  </si>
  <si>
    <t>CALIDAD DE LAS AGUAS DESCARGADAS</t>
  </si>
  <si>
    <t>HUELLA DE AGUA GENERADA POR LAS DEMÁS ETAPAS DE LA CADENA DE VALOR EVALUADAS (CADENA DE SUMINISTROS Y ENERGÍA)</t>
  </si>
  <si>
    <t>[DALY/m3]</t>
  </si>
  <si>
    <t>ECOTOXICIDAD</t>
  </si>
  <si>
    <t>Ecotoxicity</t>
  </si>
  <si>
    <t>Eutrophication</t>
  </si>
  <si>
    <t>AGUA DULCE CONSUMIDA (HUELLA AZUL - WFN)</t>
  </si>
  <si>
    <t>UNEP-SETAC 2017
(CF_AGRI USERS)</t>
  </si>
  <si>
    <t>UNEP-SETAC 2017 
(CF_NON AGRI USERS)</t>
  </si>
  <si>
    <t>UNEP-SETAC 2017
(CF_NON IDENTIFIED USERS)</t>
  </si>
  <si>
    <t>AWARE 100 
(ANUAL_AGRI)</t>
  </si>
  <si>
    <t>AWARE 100 
(ANUAL_NON AGRI)</t>
  </si>
  <si>
    <t>AWARE 100 
(ANUAL_UNKNOWN)</t>
  </si>
  <si>
    <t>TOXICIDAD HUMANA_CANCER</t>
  </si>
  <si>
    <t>TOXICIDAD HUMANA_NO-CANCER</t>
  </si>
  <si>
    <t>TOXICIDAD HUMANA_TOTAL</t>
  </si>
  <si>
    <t>COMPLETAR LAS CELDAS DE COLOR GRIS CLARO EN LAS HOJAS "AZULES" (INFORMACIÓN DE LA EMPRESA)</t>
  </si>
  <si>
    <t>HOJA (LINK)</t>
  </si>
  <si>
    <t>1. GLOSARIO Y ABREVIATURAS</t>
  </si>
  <si>
    <t>2. INSTRUCCIONES</t>
  </si>
  <si>
    <t>DESCRIPCIÓN GENERAL DE LOS PROCESOS QUE SE LLEVAN A CABO EN LA INSTALACIÓN</t>
  </si>
  <si>
    <t>DATOS DE LA MEDICIÓN DE HUELLA DE AGUA</t>
  </si>
  <si>
    <t>t</t>
  </si>
  <si>
    <t>kg</t>
  </si>
  <si>
    <t>L</t>
  </si>
  <si>
    <t>GLP</t>
  </si>
  <si>
    <t>GAS LICUADO DEL PETRÓLEO</t>
  </si>
  <si>
    <t>LITRO</t>
  </si>
  <si>
    <t>METRO CÚBICO</t>
  </si>
  <si>
    <t>TONELADA</t>
  </si>
  <si>
    <t>KILOWATT-HORA</t>
  </si>
  <si>
    <t>kWh</t>
  </si>
  <si>
    <t>EMISIÓN DE CONTAMINANTES EN DESCARGAS</t>
  </si>
  <si>
    <t>EMISIÓN DE CONTAMINANTES EN INFILTRACIONES</t>
  </si>
  <si>
    <t>TOTAL EMISIONES</t>
  </si>
  <si>
    <t>[m3/año]</t>
  </si>
  <si>
    <t>[kg N/año]</t>
  </si>
  <si>
    <t>[kg NKT/año]</t>
  </si>
  <si>
    <t>[kg P/año]</t>
  </si>
  <si>
    <t>[kg PO4/año]</t>
  </si>
  <si>
    <t>[kg DQO/año]</t>
  </si>
  <si>
    <t>[kg DBO/año]</t>
  </si>
  <si>
    <t>[kg As/año]</t>
  </si>
  <si>
    <t>[kg Cd/año]</t>
  </si>
  <si>
    <t>[kg Cr/año]</t>
  </si>
  <si>
    <t>[kg Cu/año]</t>
  </si>
  <si>
    <t>[kg Hg/año]</t>
  </si>
  <si>
    <t>[kg Ni/año]</t>
  </si>
  <si>
    <t>[kg Pb/año]</t>
  </si>
  <si>
    <t>[kg Zn/año]</t>
  </si>
  <si>
    <t>[kg C6OHCL5/año]</t>
  </si>
  <si>
    <t>[kg/año]</t>
  </si>
  <si>
    <t xml:space="preserve">AGUA DE XXX "INDICAR NOMBRE DE XXX" - </t>
  </si>
  <si>
    <t>ENTRADA AGUA POTABLE</t>
  </si>
  <si>
    <t>ENTRADA AGUA POZO</t>
  </si>
  <si>
    <t>ENTRADA AGUA SUPERFICIAL</t>
  </si>
  <si>
    <t>TOXICIDAD HUMANA_TOTAL 
(USEtox; Rosenbaum et al. 2008)</t>
  </si>
  <si>
    <t>ECOTOXICIDAD DE AGUA DULCE 
(USEtox; Rosenbaum et al. 2008)</t>
  </si>
  <si>
    <t>EUTROFIZACIÓN DE AGUA DULCE 
(ReCIPe, Goedkoop et al. 2008)</t>
  </si>
  <si>
    <t>POTENCIALES IMPACTOS A LA SALUD HUMANA POR ESCASEZ DE AGUA DULCE 
(UNEP-SETAC 2017)</t>
  </si>
  <si>
    <t>ENFERMEDADES CAUSADAS POR TOXICIDAD DE AGUA DULCE 
(USEtox; Rosenbaum et al. 2008)</t>
  </si>
  <si>
    <t>DISMINUCIÓN DE LA BIODIVERSIDAD TERRESTRE DEBIDO AL CONSUMO DE AGUA DULCE 
(Pfister et al. 2009)</t>
  </si>
  <si>
    <t>DISMINUCIÓN DE LA BIODIVERSIDAD DE PLANTAS TERRESTRES DEBIDO A LA EXTRACCIÓN DE AGUA SUBTERRÁNEA 
(Van Zelm et al. 2011)</t>
  </si>
  <si>
    <t>ECOSISTEMAS ACUÁTICOS AFECTADOS POR ECOTOXICIDAD DE AGUA DULCE 
(USEtox; Rosenbaum et al. 2008)</t>
  </si>
  <si>
    <t>ECOSISTEMAS ACUÁTICOS AFECTADOS POR EUTROFIZACIÓN DE AGUA DULCE 
(ReCIPe, Goedkoop et al. 2008)</t>
  </si>
  <si>
    <t>Available WAter REmaining_AWARE 100
(Boulay et al. 2017)</t>
  </si>
  <si>
    <t>ENTRADA MENSUAL DE AGUA DULCE DE FUENTES SUPERFICIALES (CANALES, RÍOS, LAGOS, ETC.)</t>
  </si>
  <si>
    <t>SALIDA AGUA DESCARGADA</t>
  </si>
  <si>
    <t>SALIDA AGUA INFILTRADA</t>
  </si>
  <si>
    <t>LOS RESULTADOS ESTÁN EXPRESADOS POR UNIDAD FUNCIONAL (UF)</t>
  </si>
  <si>
    <t>KILOGRAMO</t>
  </si>
  <si>
    <t>UF: AÑO MEDIDO</t>
  </si>
  <si>
    <t>NOMBRE FLUJO DE AGUA</t>
  </si>
  <si>
    <t>3. INFORMACIÓN</t>
  </si>
  <si>
    <t>4. DESCRIPCIÓN</t>
  </si>
  <si>
    <t>5. PRODUCCIÓN</t>
  </si>
  <si>
    <t>6. USO DIRECTO DE AGUA</t>
  </si>
  <si>
    <t>7. CALIDAD DE AGUA-USO DIRECTO</t>
  </si>
  <si>
    <t>8. INDICADORES EVALUADOS</t>
  </si>
  <si>
    <t>9. EMISIÓN CONTAMINANTES</t>
  </si>
  <si>
    <t>10. FC INDICADORES</t>
  </si>
  <si>
    <t>11. RESULTADOS HUELLA DIRECTA</t>
  </si>
  <si>
    <t>LA INFORMACIÓN QUE SE DEBE INGRESAR ES EXCLUSIVA DEL AÑO DE MEDICIÓN (EN HOJA N° 3 SE DEBE INDICAR EL AÑO DE MEDICIÓN)</t>
  </si>
  <si>
    <t>NIVEL</t>
  </si>
  <si>
    <t>DAÑO</t>
  </si>
  <si>
    <t>AGUA DULCE EXTRAÍDA</t>
  </si>
  <si>
    <t>AGUA DULCE CONSUMIDA</t>
  </si>
  <si>
    <t>TODAS LAS ÁREAS DE PROTECCIÓN</t>
  </si>
  <si>
    <t>USEtox; Rosenbaum et al. 2010</t>
  </si>
  <si>
    <t>CALIDAD ECOSISTEMAS</t>
  </si>
  <si>
    <t>USEtox; Rosenbaum et al. 2011</t>
  </si>
  <si>
    <t>POTENCIALES IMPACTOS A LA SALUD HUMANA POR ESCASEZ DE AGUA DULCE</t>
  </si>
  <si>
    <t>RESUMEN DE LOS RESULTADOS DE LA HUELLA DE AGUA DIRECTA</t>
  </si>
  <si>
    <t>12. RESUMEN HUELLA DIRECTA</t>
  </si>
  <si>
    <t>RESUMEN INDICADORES HUELLA DE AGUA DIRECTA</t>
  </si>
  <si>
    <t>Available WAter REmaining - AWARE 100</t>
  </si>
  <si>
    <t>AVAILABLE WATER REMAINING - AWARE 100</t>
  </si>
  <si>
    <t>UNIDAD FUNCIONAL (UF)</t>
  </si>
  <si>
    <t>A QUÉ SE LE MEDIRÁ LA HUELLA DE AGUA</t>
  </si>
  <si>
    <t>PRODUCTO/CATEGORÍA DE PRODUCTO</t>
  </si>
  <si>
    <t>INFORMACIÓN REFERENTE A LA MEDICIÓN Y DATOS DE LA EMPRESA Y DE LA PERSONA RESPONSABLE DE LA MEDICIÓN</t>
  </si>
  <si>
    <t>BALANCE DE AGUA (ENTRADAS Y SALIDAS) MENSUAL Y ANUAL PARA EL AÑO DE MEDICIÓN</t>
  </si>
  <si>
    <t>CALIDAD (CONCENTRACIONES DE CIERTOS PARÁMETROS) DE LOS EFLUENTES HACIA EL AMBIENTE EN EL AÑO DE MEDICIÓN</t>
  </si>
  <si>
    <t>MASA DE CONTAMINANTES EMITIDA AL AMBIENTE DE FORMA DIRECTA EN LOS EFLUENTES</t>
  </si>
  <si>
    <t>FUENTE - USO/EQUIPO</t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</si>
  <si>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AGUA POTABLE - CASINO Y SERVICIOS SANITARIOS</t>
    </r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</si>
  <si>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AGUA DE POZO - LAVADO DE MATERIAS PRIMAS</t>
    </r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</si>
  <si>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AGUA DE POZO - LIMPIEZA DE EQUIPOS</t>
    </r>
  </si>
  <si>
    <r>
      <rPr>
        <sz val="10"/>
        <color rgb="FFFF0000"/>
        <rFont val="Calibri (Cuerpo)"/>
      </rPr>
      <t>EJEMPLO:</t>
    </r>
    <r>
      <rPr>
        <sz val="10"/>
        <color theme="1"/>
        <rFont val="Calibri"/>
        <family val="2"/>
        <scheme val="minor"/>
      </rPr>
      <t xml:space="preserve"> AGUA DE CANAL "NOMBRE DEL CANAL" - CONDENSADORES EVAPORATIVOS</t>
    </r>
  </si>
  <si>
    <t>TOTAL AGUA DULCE DE FUENTES SUPERFICIALES</t>
  </si>
  <si>
    <t>PROCESO/EQUIPO RELACIONADO - RECEPTOR DE LA DESCARGA</t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</si>
  <si>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DESCARGA PTAR - CANAL "NOMBRE DEL CANAL"</t>
    </r>
  </si>
  <si>
    <r>
      <rPr>
        <sz val="10"/>
        <color theme="1"/>
        <rFont val="Calibri (Cuerpo)"/>
      </rPr>
      <t>PROCESO/EQUIPO QUE DESCARGA</t>
    </r>
    <r>
      <rPr>
        <sz val="10"/>
        <color theme="1"/>
        <rFont val="Calibri"/>
        <family val="2"/>
        <scheme val="minor"/>
      </rPr>
      <t xml:space="preserve"> - </t>
    </r>
    <r>
      <rPr>
        <sz val="10"/>
        <color theme="1"/>
        <rFont val="Calibri (Cuerpo)"/>
      </rPr>
      <t>NOMBRE CUERPO RECEPTOR</t>
    </r>
  </si>
  <si>
    <t>AGUA QUE INFILTRA - PROCESO/EQUIPO RELACIONADO</t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</si>
  <si>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INFILTRACIÓN AGUAS SERVIDAS TRATADAS - DREN DE AGUAS SERVIDAS</t>
    </r>
  </si>
  <si>
    <r>
      <rPr>
        <sz val="10"/>
        <color theme="1"/>
        <rFont val="Calibri (Cuerpo)"/>
      </rPr>
      <t>AGUA QUE INFILTRA</t>
    </r>
    <r>
      <rPr>
        <sz val="10"/>
        <color theme="1"/>
        <rFont val="Calibri"/>
        <family val="2"/>
        <scheme val="minor"/>
      </rPr>
      <t xml:space="preserve"> - </t>
    </r>
    <r>
      <rPr>
        <sz val="10"/>
        <color theme="1"/>
        <rFont val="Calibri (Cuerpo)"/>
      </rPr>
      <t>PROCESO/EQUIPO QUE INFILTRA</t>
    </r>
  </si>
  <si>
    <t>TIPO DE CONSUMO (VER COMENTARIO) - PROCESO/EQUIPO RELACIONADO</t>
  </si>
  <si>
    <r>
      <rPr>
        <sz val="10"/>
        <color rgb="FFFF0000"/>
        <rFont val="Calibri (Cuerpo)"/>
      </rPr>
      <t>EJEMPLO</t>
    </r>
    <r>
      <rPr>
        <sz val="10"/>
        <color theme="1"/>
        <rFont val="Calibri"/>
        <family val="2"/>
        <scheme val="minor"/>
      </rPr>
      <t>: AGUA EVAPORADA - CONDENSADORES EVAPORATIVOS</t>
    </r>
  </si>
  <si>
    <r>
      <rPr>
        <sz val="10"/>
        <color theme="1"/>
        <rFont val="Calibri (Cuerpo)"/>
      </rPr>
      <t>TIPO DE AGUA CONSUMIDA</t>
    </r>
    <r>
      <rPr>
        <sz val="10"/>
        <color theme="1"/>
        <rFont val="Calibri"/>
        <family val="2"/>
        <scheme val="minor"/>
      </rPr>
      <t xml:space="preserve"> - </t>
    </r>
    <r>
      <rPr>
        <sz val="10"/>
        <color theme="1"/>
        <rFont val="Calibri (Cuerpo)"/>
      </rPr>
      <t>PROCESO/EQUIPO QUE CONSUME EL AGUA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</si>
</sst>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0.0000"/>
    <numFmt numFmtId="166" formatCode="0.000E+00"/>
    <numFmt numFmtId="167" formatCode="0.0.E+00"/>
    <numFmt numFmtId="168" formatCode="0.0"/>
    <numFmt numFmtId="169" formatCode="#,##0.0"/>
    <numFmt numFmtId="170" formatCode="0.0E+00"/>
  </numFmts>
  <fonts count="2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 (Cuerpo)"/>
    </font>
    <font>
      <b/>
      <sz val="14"/>
      <color theme="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 (Cuerpo)"/>
    </font>
    <font>
      <b/>
      <sz val="13"/>
      <color theme="9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</cellStyleXfs>
  <cellXfs count="248">
    <xf numFmtId="0" fontId="0" fillId="0" borderId="0" xfId="0"/>
    <xf numFmtId="0" fontId="6" fillId="4" borderId="0" xfId="1" applyFont="1" applyFill="1" applyAlignment="1">
      <alignment vertical="center"/>
    </xf>
    <xf numFmtId="0" fontId="5" fillId="4" borderId="0" xfId="0" applyFont="1" applyFill="1"/>
    <xf numFmtId="0" fontId="4" fillId="7" borderId="1" xfId="0" applyFont="1" applyFill="1" applyBorder="1"/>
    <xf numFmtId="0" fontId="4" fillId="7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0" borderId="0" xfId="0" applyFill="1"/>
    <xf numFmtId="0" fontId="1" fillId="0" borderId="0" xfId="1" applyFill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/>
    <xf numFmtId="0" fontId="8" fillId="0" borderId="0" xfId="0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/>
    <xf numFmtId="0" fontId="9" fillId="3" borderId="3" xfId="0" applyFont="1" applyFill="1" applyBorder="1" applyAlignment="1"/>
    <xf numFmtId="0" fontId="9" fillId="3" borderId="4" xfId="0" applyFont="1" applyFill="1" applyBorder="1" applyAlignment="1"/>
    <xf numFmtId="0" fontId="4" fillId="7" borderId="1" xfId="0" applyFont="1" applyFill="1" applyBorder="1" applyAlignment="1">
      <alignment horizontal="left"/>
    </xf>
    <xf numFmtId="17" fontId="4" fillId="7" borderId="1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0" fontId="10" fillId="0" borderId="0" xfId="0" applyFont="1"/>
    <xf numFmtId="0" fontId="8" fillId="11" borderId="1" xfId="0" applyFont="1" applyFill="1" applyBorder="1" applyAlignment="1">
      <alignment horizontal="center" vertical="center"/>
    </xf>
    <xf numFmtId="0" fontId="1" fillId="5" borderId="1" xfId="1" applyFill="1" applyBorder="1" applyAlignment="1">
      <alignment horizontal="left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8" fillId="11" borderId="4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left" vertical="center" wrapText="1"/>
    </xf>
    <xf numFmtId="0" fontId="0" fillId="12" borderId="1" xfId="0" applyFont="1" applyFill="1" applyBorder="1" applyAlignment="1">
      <alignment horizontal="left" vertical="center" wrapText="1"/>
    </xf>
    <xf numFmtId="0" fontId="0" fillId="14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3" fontId="8" fillId="11" borderId="1" xfId="0" applyNumberFormat="1" applyFont="1" applyFill="1" applyBorder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" fontId="13" fillId="0" borderId="0" xfId="1" applyNumberFormat="1" applyFont="1" applyFill="1"/>
    <xf numFmtId="1" fontId="13" fillId="0" borderId="0" xfId="0" applyNumberFormat="1" applyFont="1" applyFill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3" fillId="15" borderId="1" xfId="0" applyFont="1" applyFill="1" applyBorder="1" applyAlignment="1">
      <alignment horizontal="left"/>
    </xf>
    <xf numFmtId="0" fontId="3" fillId="15" borderId="1" xfId="0" applyFont="1" applyFill="1" applyBorder="1" applyAlignment="1">
      <alignment horizontal="center"/>
    </xf>
    <xf numFmtId="0" fontId="3" fillId="8" borderId="2" xfId="0" applyFont="1" applyFill="1" applyBorder="1"/>
    <xf numFmtId="0" fontId="3" fillId="8" borderId="3" xfId="0" applyFont="1" applyFill="1" applyBorder="1"/>
    <xf numFmtId="0" fontId="3" fillId="8" borderId="4" xfId="0" applyFont="1" applyFill="1" applyBorder="1"/>
    <xf numFmtId="0" fontId="3" fillId="8" borderId="3" xfId="0" applyFont="1" applyFill="1" applyBorder="1" applyAlignment="1">
      <alignment horizontal="center"/>
    </xf>
    <xf numFmtId="0" fontId="4" fillId="11" borderId="2" xfId="0" applyFont="1" applyFill="1" applyBorder="1"/>
    <xf numFmtId="0" fontId="4" fillId="11" borderId="3" xfId="0" applyFont="1" applyFill="1" applyBorder="1" applyAlignment="1">
      <alignment horizontal="center"/>
    </xf>
    <xf numFmtId="0" fontId="0" fillId="0" borderId="1" xfId="0" quotePrefix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65" fontId="2" fillId="16" borderId="1" xfId="3" applyNumberFormat="1" applyFont="1" applyFill="1" applyBorder="1" applyAlignment="1">
      <alignment horizontal="center" vertical="center" wrapText="1"/>
    </xf>
    <xf numFmtId="165" fontId="2" fillId="17" borderId="1" xfId="3" applyNumberFormat="1" applyFont="1" applyFill="1" applyBorder="1" applyAlignment="1">
      <alignment horizontal="center" vertical="center" wrapText="1"/>
    </xf>
    <xf numFmtId="0" fontId="2" fillId="17" borderId="1" xfId="4" applyFont="1" applyFill="1" applyBorder="1" applyAlignment="1">
      <alignment horizontal="center" vertical="center" wrapText="1"/>
    </xf>
    <xf numFmtId="0" fontId="2" fillId="16" borderId="1" xfId="3" applyFont="1" applyFill="1" applyBorder="1" applyAlignment="1">
      <alignment horizontal="center" vertical="center" wrapText="1"/>
    </xf>
    <xf numFmtId="0" fontId="2" fillId="17" borderId="1" xfId="3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/>
    </xf>
    <xf numFmtId="0" fontId="0" fillId="0" borderId="1" xfId="0" applyFill="1" applyBorder="1"/>
    <xf numFmtId="0" fontId="4" fillId="1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167" fontId="19" fillId="18" borderId="1" xfId="6" applyNumberFormat="1" applyFont="1" applyFill="1" applyBorder="1" applyAlignment="1">
      <alignment horizontal="center" wrapText="1"/>
    </xf>
    <xf numFmtId="167" fontId="0" fillId="0" borderId="1" xfId="0" applyNumberFormat="1" applyBorder="1" applyAlignment="1">
      <alignment horizontal="center"/>
    </xf>
    <xf numFmtId="167" fontId="17" fillId="18" borderId="1" xfId="6" applyNumberForma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/>
    </xf>
    <xf numFmtId="0" fontId="20" fillId="9" borderId="1" xfId="1" applyFont="1" applyFill="1" applyBorder="1" applyAlignment="1">
      <alignment horizontal="left" vertical="center" wrapText="1"/>
    </xf>
    <xf numFmtId="0" fontId="20" fillId="12" borderId="1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6" borderId="0" xfId="1" applyFont="1" applyFill="1" applyAlignment="1">
      <alignment vertical="center"/>
    </xf>
    <xf numFmtId="0" fontId="5" fillId="6" borderId="0" xfId="0" applyFont="1" applyFill="1"/>
    <xf numFmtId="0" fontId="21" fillId="6" borderId="0" xfId="1" applyFont="1" applyFill="1" applyAlignment="1">
      <alignment vertical="center"/>
    </xf>
    <xf numFmtId="0" fontId="0" fillId="6" borderId="0" xfId="0" applyFill="1"/>
    <xf numFmtId="0" fontId="19" fillId="0" borderId="0" xfId="7" applyFont="1" applyBorder="1"/>
    <xf numFmtId="0" fontId="19" fillId="0" borderId="0" xfId="7" applyFont="1" applyBorder="1" applyAlignment="1">
      <alignment horizontal="center"/>
    </xf>
    <xf numFmtId="0" fontId="13" fillId="0" borderId="14" xfId="0" quotePrefix="1" applyFont="1" applyBorder="1"/>
    <xf numFmtId="168" fontId="13" fillId="0" borderId="14" xfId="0" applyNumberFormat="1" applyFont="1" applyBorder="1" applyAlignment="1">
      <alignment horizontal="center"/>
    </xf>
    <xf numFmtId="0" fontId="19" fillId="0" borderId="14" xfId="7" applyFont="1" applyBorder="1" applyAlignment="1">
      <alignment horizontal="center"/>
    </xf>
    <xf numFmtId="0" fontId="8" fillId="11" borderId="2" xfId="0" applyFont="1" applyFill="1" applyBorder="1" applyAlignment="1">
      <alignment vertical="center"/>
    </xf>
    <xf numFmtId="3" fontId="8" fillId="10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>
      <alignment horizontal="center" vertical="center"/>
    </xf>
    <xf numFmtId="0" fontId="20" fillId="14" borderId="1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vertical="center"/>
    </xf>
    <xf numFmtId="0" fontId="5" fillId="3" borderId="0" xfId="0" applyFont="1" applyFill="1"/>
    <xf numFmtId="0" fontId="9" fillId="20" borderId="2" xfId="0" applyFont="1" applyFill="1" applyBorder="1" applyAlignment="1"/>
    <xf numFmtId="0" fontId="0" fillId="20" borderId="4" xfId="0" applyFill="1" applyBorder="1" applyAlignment="1"/>
    <xf numFmtId="0" fontId="2" fillId="21" borderId="5" xfId="0" applyFont="1" applyFill="1" applyBorder="1"/>
    <xf numFmtId="0" fontId="4" fillId="16" borderId="1" xfId="0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17" borderId="1" xfId="0" quotePrefix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8" fillId="16" borderId="1" xfId="0" applyFont="1" applyFill="1" applyBorder="1" applyAlignment="1">
      <alignment horizontal="center" vertical="center"/>
    </xf>
    <xf numFmtId="0" fontId="8" fillId="16" borderId="1" xfId="0" quotePrefix="1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4" fillId="22" borderId="2" xfId="0" applyFont="1" applyFill="1" applyBorder="1" applyAlignment="1">
      <alignment vertical="center"/>
    </xf>
    <xf numFmtId="0" fontId="4" fillId="2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1" fontId="0" fillId="0" borderId="1" xfId="0" applyNumberFormat="1" applyBorder="1" applyAlignment="1">
      <alignment horizontal="center"/>
    </xf>
    <xf numFmtId="164" fontId="22" fillId="5" borderId="1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9" fontId="0" fillId="0" borderId="1" xfId="2" applyFont="1" applyBorder="1" applyAlignment="1">
      <alignment horizontal="center"/>
    </xf>
    <xf numFmtId="9" fontId="4" fillId="0" borderId="0" xfId="2" applyFont="1" applyAlignment="1">
      <alignment horizontal="center"/>
    </xf>
    <xf numFmtId="0" fontId="23" fillId="0" borderId="0" xfId="0" applyFont="1"/>
    <xf numFmtId="3" fontId="0" fillId="0" borderId="0" xfId="0" applyNumberFormat="1"/>
    <xf numFmtId="0" fontId="8" fillId="19" borderId="1" xfId="0" applyFont="1" applyFill="1" applyBorder="1" applyAlignment="1">
      <alignment horizontal="center" vertical="center"/>
    </xf>
    <xf numFmtId="3" fontId="4" fillId="22" borderId="3" xfId="0" applyNumberFormat="1" applyFont="1" applyFill="1" applyBorder="1" applyAlignment="1">
      <alignment vertical="center"/>
    </xf>
    <xf numFmtId="3" fontId="0" fillId="0" borderId="1" xfId="0" applyNumberFormat="1" applyBorder="1"/>
    <xf numFmtId="11" fontId="4" fillId="22" borderId="3" xfId="0" applyNumberFormat="1" applyFont="1" applyFill="1" applyBorder="1" applyAlignment="1">
      <alignment vertical="center"/>
    </xf>
    <xf numFmtId="11" fontId="4" fillId="22" borderId="4" xfId="0" applyNumberFormat="1" applyFont="1" applyFill="1" applyBorder="1" applyAlignment="1">
      <alignment vertical="center"/>
    </xf>
    <xf numFmtId="11" fontId="0" fillId="0" borderId="1" xfId="0" applyNumberFormat="1" applyBorder="1"/>
    <xf numFmtId="11" fontId="0" fillId="0" borderId="0" xfId="0" applyNumberFormat="1"/>
    <xf numFmtId="11" fontId="4" fillId="0" borderId="0" xfId="0" applyNumberFormat="1" applyFont="1" applyAlignment="1">
      <alignment horizontal="center"/>
    </xf>
    <xf numFmtId="9" fontId="0" fillId="0" borderId="0" xfId="2" applyFont="1"/>
    <xf numFmtId="9" fontId="4" fillId="22" borderId="3" xfId="2" applyFont="1" applyFill="1" applyBorder="1" applyAlignment="1">
      <alignment vertical="center"/>
    </xf>
    <xf numFmtId="9" fontId="4" fillId="22" borderId="4" xfId="2" applyFont="1" applyFill="1" applyBorder="1" applyAlignment="1">
      <alignment vertical="center"/>
    </xf>
    <xf numFmtId="9" fontId="0" fillId="0" borderId="1" xfId="2" applyFont="1" applyBorder="1"/>
    <xf numFmtId="0" fontId="7" fillId="0" borderId="0" xfId="0" applyFont="1" applyFill="1"/>
    <xf numFmtId="0" fontId="8" fillId="10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0" fillId="0" borderId="1" xfId="0" quotePrefix="1" applyFill="1" applyBorder="1" applyAlignment="1">
      <alignment horizontal="center"/>
    </xf>
    <xf numFmtId="0" fontId="4" fillId="7" borderId="2" xfId="0" applyFont="1" applyFill="1" applyBorder="1" applyAlignment="1"/>
    <xf numFmtId="0" fontId="8" fillId="10" borderId="2" xfId="0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center" vertical="center"/>
    </xf>
    <xf numFmtId="0" fontId="4" fillId="0" borderId="15" xfId="0" applyFont="1" applyBorder="1" applyAlignment="1"/>
    <xf numFmtId="0" fontId="7" fillId="2" borderId="0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9" fontId="8" fillId="2" borderId="1" xfId="2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/>
    </xf>
    <xf numFmtId="3" fontId="11" fillId="25" borderId="1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" fontId="0" fillId="0" borderId="0" xfId="0" applyNumberFormat="1" applyFont="1" applyFill="1"/>
    <xf numFmtId="9" fontId="4" fillId="2" borderId="1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9" fontId="3" fillId="8" borderId="1" xfId="2" applyFont="1" applyFill="1" applyBorder="1" applyAlignment="1">
      <alignment horizontal="center" vertical="center"/>
    </xf>
    <xf numFmtId="9" fontId="0" fillId="0" borderId="0" xfId="2" applyFont="1" applyFill="1"/>
    <xf numFmtId="3" fontId="12" fillId="9" borderId="1" xfId="0" applyNumberFormat="1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0" fillId="13" borderId="1" xfId="1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/>
    </xf>
    <xf numFmtId="0" fontId="2" fillId="19" borderId="12" xfId="0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11" fontId="4" fillId="22" borderId="3" xfId="0" applyNumberFormat="1" applyFont="1" applyFill="1" applyBorder="1" applyAlignment="1">
      <alignment horizontal="center" vertical="center"/>
    </xf>
    <xf numFmtId="11" fontId="0" fillId="0" borderId="0" xfId="0" applyNumberFormat="1" applyAlignment="1">
      <alignment horizontal="center"/>
    </xf>
    <xf numFmtId="9" fontId="4" fillId="22" borderId="3" xfId="2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0" fontId="4" fillId="26" borderId="1" xfId="1" applyFont="1" applyFill="1" applyBorder="1" applyAlignment="1">
      <alignment horizontal="center"/>
    </xf>
    <xf numFmtId="3" fontId="4" fillId="26" borderId="1" xfId="0" applyNumberFormat="1" applyFont="1" applyFill="1" applyBorder="1" applyAlignment="1">
      <alignment horizontal="center"/>
    </xf>
    <xf numFmtId="0" fontId="27" fillId="0" borderId="0" xfId="0" applyFont="1"/>
    <xf numFmtId="169" fontId="0" fillId="0" borderId="1" xfId="0" applyNumberFormat="1" applyBorder="1" applyAlignment="1">
      <alignment horizontal="center"/>
    </xf>
    <xf numFmtId="169" fontId="0" fillId="0" borderId="0" xfId="0" applyNumberFormat="1"/>
    <xf numFmtId="169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169" fontId="4" fillId="0" borderId="0" xfId="0" applyNumberFormat="1" applyFont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vertical="center"/>
    </xf>
    <xf numFmtId="0" fontId="0" fillId="21" borderId="1" xfId="0" quotePrefix="1" applyFill="1" applyBorder="1" applyAlignment="1">
      <alignment vertical="center"/>
    </xf>
    <xf numFmtId="0" fontId="0" fillId="21" borderId="1" xfId="0" applyFill="1" applyBorder="1" applyAlignment="1">
      <alignment vertical="center" wrapText="1"/>
    </xf>
    <xf numFmtId="0" fontId="0" fillId="21" borderId="1" xfId="0" applyFill="1" applyBorder="1" applyAlignment="1">
      <alignment horizontal="center" vertical="center"/>
    </xf>
    <xf numFmtId="164" fontId="0" fillId="21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0" fontId="0" fillId="16" borderId="1" xfId="0" applyFill="1" applyBorder="1" applyAlignment="1">
      <alignment vertical="center" wrapText="1"/>
    </xf>
    <xf numFmtId="0" fontId="0" fillId="16" borderId="1" xfId="0" applyFill="1" applyBorder="1" applyAlignment="1">
      <alignment horizontal="center" vertical="center"/>
    </xf>
    <xf numFmtId="164" fontId="0" fillId="16" borderId="1" xfId="0" applyNumberFormat="1" applyFill="1" applyBorder="1" applyAlignment="1">
      <alignment horizontal="center" vertical="center"/>
    </xf>
    <xf numFmtId="0" fontId="3" fillId="23" borderId="1" xfId="0" applyFont="1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0" fontId="0" fillId="17" borderId="1" xfId="0" applyFill="1" applyBorder="1" applyAlignment="1">
      <alignment vertical="center" wrapText="1"/>
    </xf>
    <xf numFmtId="0" fontId="0" fillId="17" borderId="1" xfId="0" applyFill="1" applyBorder="1" applyAlignment="1">
      <alignment horizontal="center" vertical="center"/>
    </xf>
    <xf numFmtId="164" fontId="0" fillId="17" borderId="1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 wrapText="1"/>
    </xf>
    <xf numFmtId="0" fontId="9" fillId="3" borderId="2" xfId="0" applyFont="1" applyFill="1" applyBorder="1"/>
    <xf numFmtId="0" fontId="28" fillId="0" borderId="0" xfId="0" applyFont="1"/>
    <xf numFmtId="0" fontId="8" fillId="0" borderId="0" xfId="0" applyFont="1" applyAlignment="1">
      <alignment horizontal="right"/>
    </xf>
    <xf numFmtId="0" fontId="28" fillId="0" borderId="0" xfId="0" applyFont="1" applyFill="1"/>
    <xf numFmtId="0" fontId="4" fillId="12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horizontal="center" vertical="center"/>
    </xf>
    <xf numFmtId="0" fontId="9" fillId="24" borderId="3" xfId="0" applyFont="1" applyFill="1" applyBorder="1" applyAlignment="1">
      <alignment horizontal="center" vertical="center"/>
    </xf>
    <xf numFmtId="0" fontId="9" fillId="24" borderId="4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</cellXfs>
  <cellStyles count="9">
    <cellStyle name="Hipervínculo" xfId="1" builtinId="8"/>
    <cellStyle name="Normal" xfId="0" builtinId="0"/>
    <cellStyle name="Normal 2 3" xfId="3" xr:uid="{57C14766-2935-524C-BDDD-0693C0D95364}"/>
    <cellStyle name="Normal 2 4 2" xfId="8" xr:uid="{B1827A6A-1F86-6B45-87BB-F3CBD305B639}"/>
    <cellStyle name="Normal 2 6" xfId="5" xr:uid="{64034457-4A5D-8844-A22D-16A71CB8C8C5}"/>
    <cellStyle name="Normal 5" xfId="4" xr:uid="{999C3C4A-182B-8445-9B7F-5DA4206D1148}"/>
    <cellStyle name="Normal 7" xfId="6" xr:uid="{02DA1414-99AD-CE43-B51A-2D91E9494826}"/>
    <cellStyle name="Normal 7 4" xfId="7" xr:uid="{16C90C46-EB50-8642-9ACC-55BDD8116CF8}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97F4-3C41-4DC7-9B53-E79D8451718A}">
  <sheetPr>
    <tabColor theme="5" tint="0.39997558519241921"/>
  </sheetPr>
  <dimension ref="A1:C17"/>
  <sheetViews>
    <sheetView showGridLines="0" zoomScale="110" zoomScaleNormal="110" workbookViewId="0">
      <selection activeCell="A12" sqref="A12"/>
    </sheetView>
  </sheetViews>
  <sheetFormatPr baseColWidth="10" defaultRowHeight="14.5"/>
  <cols>
    <col min="1" max="1" width="29.81640625" bestFit="1" customWidth="1"/>
    <col min="2" max="2" width="99.6328125" bestFit="1" customWidth="1"/>
    <col min="3" max="3" width="6.453125" style="8" customWidth="1"/>
  </cols>
  <sheetData>
    <row r="1" spans="1:2" ht="24" customHeight="1">
      <c r="A1" s="111" t="s">
        <v>3</v>
      </c>
      <c r="B1" s="112"/>
    </row>
    <row r="2" spans="1:2" s="8" customFormat="1"/>
    <row r="3" spans="1:2" ht="17" customHeight="1">
      <c r="A3" s="113" t="s">
        <v>136</v>
      </c>
      <c r="B3" s="114"/>
    </row>
    <row r="4" spans="1:2">
      <c r="A4" s="115" t="s">
        <v>271</v>
      </c>
      <c r="B4" s="115" t="s">
        <v>2</v>
      </c>
    </row>
    <row r="5" spans="1:2">
      <c r="A5" s="180" t="s">
        <v>272</v>
      </c>
      <c r="B5" s="181" t="s">
        <v>106</v>
      </c>
    </row>
    <row r="6" spans="1:2">
      <c r="A6" s="180" t="s">
        <v>273</v>
      </c>
      <c r="B6" s="181" t="s">
        <v>107</v>
      </c>
    </row>
    <row r="7" spans="1:2" ht="29">
      <c r="A7" s="95" t="s">
        <v>327</v>
      </c>
      <c r="B7" s="46" t="s">
        <v>354</v>
      </c>
    </row>
    <row r="8" spans="1:2">
      <c r="A8" s="95" t="s">
        <v>328</v>
      </c>
      <c r="B8" s="46" t="s">
        <v>274</v>
      </c>
    </row>
    <row r="9" spans="1:2">
      <c r="A9" s="95" t="s">
        <v>329</v>
      </c>
      <c r="B9" s="46" t="s">
        <v>108</v>
      </c>
    </row>
    <row r="10" spans="1:2">
      <c r="A10" s="95" t="s">
        <v>330</v>
      </c>
      <c r="B10" s="46" t="s">
        <v>355</v>
      </c>
    </row>
    <row r="11" spans="1:2" ht="29">
      <c r="A11" s="95" t="s">
        <v>331</v>
      </c>
      <c r="B11" s="46" t="s">
        <v>356</v>
      </c>
    </row>
    <row r="12" spans="1:2">
      <c r="A12" s="96" t="s">
        <v>332</v>
      </c>
      <c r="B12" s="47" t="s">
        <v>215</v>
      </c>
    </row>
    <row r="13" spans="1:2">
      <c r="A13" s="96" t="s">
        <v>333</v>
      </c>
      <c r="B13" s="218" t="s">
        <v>357</v>
      </c>
    </row>
    <row r="14" spans="1:2">
      <c r="A14" s="96" t="s">
        <v>334</v>
      </c>
      <c r="B14" s="47" t="s">
        <v>216</v>
      </c>
    </row>
    <row r="15" spans="1:2">
      <c r="A15" s="110" t="s">
        <v>335</v>
      </c>
      <c r="B15" s="48" t="s">
        <v>217</v>
      </c>
    </row>
    <row r="16" spans="1:2">
      <c r="A16" s="110" t="s">
        <v>347</v>
      </c>
      <c r="B16" s="216" t="s">
        <v>346</v>
      </c>
    </row>
    <row r="17" s="8" customFormat="1"/>
  </sheetData>
  <hyperlinks>
    <hyperlink ref="A6" location="'2. INSTRUCCIONES'!A1" display="2. INSTRUCCIONES" xr:uid="{3F36B2A3-124A-4F6B-8C72-C073690D754A}"/>
    <hyperlink ref="A7" location="'3. INFORMACIÓN'!A1" display="3. INFORMACIÓN" xr:uid="{4F16D50D-183E-4419-A728-8A8BC5936A62}"/>
    <hyperlink ref="A8" location="'4. DESCRIPCIÓN'!A1" display="4. DESCRIPCIÓN" xr:uid="{208F820F-4DBF-49FD-968C-521BCD7E75FF}"/>
    <hyperlink ref="A10" location="'6. USO DIRECTO DE AGUA'!A1" display="6. USO DIRECTO DE AGUA" xr:uid="{68AE3347-E3E0-4004-92DB-EB740DCD73B7}"/>
    <hyperlink ref="A11" location="'7. CALIDAD DE AGUA-USO DIRECTO'!A1" display="7. CALIDAD DE AGUA-USO DIRECTO" xr:uid="{65DE0C01-1B63-44BF-A7E1-C72E313C9049}"/>
    <hyperlink ref="A9" location="'5. PRODUCCIÓN'!A1" display="5. PRODUCCIÓN" xr:uid="{C58F3BA4-F72C-4391-97E1-60F13C836151}"/>
    <hyperlink ref="A5" location="'1. GLOSARIO Y ABREVIATURAS'!A1" display="1. GLOSARIO Y ABREVIATURAS" xr:uid="{5C146785-A324-4CF3-A12A-23C3031E7142}"/>
    <hyperlink ref="A13" location="'9. EMISIÓN CONTAMINANTES'!A1" display="9. EMISIÓN CONTAMINANTES" xr:uid="{FD63F9E9-98E4-F545-87CD-097AF7524526}"/>
    <hyperlink ref="A12" location="'8. INDICADORES EVALUADOS'!A1" display="8. INDICADORES EVALUADOS" xr:uid="{3C235538-09CD-BC4E-831D-B8FED960286C}"/>
    <hyperlink ref="A14" location="'10. FC INDICADORES'!A1" display="10. FC INDICADORES" xr:uid="{575567A1-A72A-F949-A779-D14F361CFF2A}"/>
    <hyperlink ref="A15" location="'11. RESULTADOS HUELLA DIRECTA'!A1" display="11. RESULTADOS HUELLA DIRECTA" xr:uid="{2B327845-2A8D-CD4C-94EA-D037D62FCB20}"/>
    <hyperlink ref="A16" location="'12. RESUMEN HUELLA DIRECTA'!A1" display="12. RESUMEN HUELLA DIRECTA" xr:uid="{7A6409AC-E946-434A-AA8C-ECD94327BFA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5D35-51D3-1F42-93F7-C6E732228F6A}">
  <sheetPr>
    <tabColor theme="7" tint="0.39997558519241921"/>
  </sheetPr>
  <dimension ref="A1:R16"/>
  <sheetViews>
    <sheetView showGridLines="0" zoomScale="120" zoomScaleNormal="120" workbookViewId="0"/>
  </sheetViews>
  <sheetFormatPr baseColWidth="10" defaultRowHeight="14.5"/>
  <cols>
    <col min="1" max="1" width="64" bestFit="1" customWidth="1"/>
    <col min="2" max="2" width="7.81640625" bestFit="1" customWidth="1"/>
    <col min="3" max="3" width="15.81640625" bestFit="1" customWidth="1"/>
    <col min="4" max="4" width="24.1796875" bestFit="1" customWidth="1"/>
    <col min="5" max="5" width="13.81640625" bestFit="1" customWidth="1"/>
    <col min="6" max="6" width="11.36328125" bestFit="1" customWidth="1"/>
    <col min="7" max="7" width="27" bestFit="1" customWidth="1"/>
    <col min="8" max="8" width="28.36328125" bestFit="1" customWidth="1"/>
    <col min="9" max="16" width="10.6328125" bestFit="1" customWidth="1"/>
    <col min="17" max="17" width="16" bestFit="1" customWidth="1"/>
  </cols>
  <sheetData>
    <row r="1" spans="1:18">
      <c r="A1" s="9" t="s">
        <v>17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8" ht="24" customHeight="1">
      <c r="A2" s="100" t="s">
        <v>122</v>
      </c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50"/>
    </row>
    <row r="3" spans="1:18">
      <c r="H3" s="42"/>
    </row>
    <row r="4" spans="1:18">
      <c r="A4" s="97" t="s">
        <v>286</v>
      </c>
      <c r="B4" s="88" t="s">
        <v>123</v>
      </c>
      <c r="C4" s="45" t="s">
        <v>46</v>
      </c>
      <c r="D4" s="45" t="s">
        <v>45</v>
      </c>
      <c r="E4" s="45" t="s">
        <v>84</v>
      </c>
      <c r="F4" s="45" t="s">
        <v>47</v>
      </c>
      <c r="G4" s="45" t="s">
        <v>43</v>
      </c>
      <c r="H4" s="45" t="s">
        <v>44</v>
      </c>
      <c r="I4" s="45" t="s">
        <v>37</v>
      </c>
      <c r="J4" s="45" t="s">
        <v>38</v>
      </c>
      <c r="K4" s="45" t="s">
        <v>34</v>
      </c>
      <c r="L4" s="45" t="s">
        <v>35</v>
      </c>
      <c r="M4" s="45" t="s">
        <v>87</v>
      </c>
      <c r="N4" s="45" t="s">
        <v>86</v>
      </c>
      <c r="O4" s="45" t="s">
        <v>85</v>
      </c>
      <c r="P4" s="45" t="s">
        <v>36</v>
      </c>
      <c r="Q4" s="45" t="s">
        <v>100</v>
      </c>
    </row>
    <row r="5" spans="1:18">
      <c r="A5" s="127"/>
      <c r="B5" s="45" t="s">
        <v>289</v>
      </c>
      <c r="C5" s="45" t="s">
        <v>290</v>
      </c>
      <c r="D5" s="45" t="s">
        <v>291</v>
      </c>
      <c r="E5" s="45" t="s">
        <v>292</v>
      </c>
      <c r="F5" s="45" t="s">
        <v>293</v>
      </c>
      <c r="G5" s="45" t="s">
        <v>294</v>
      </c>
      <c r="H5" s="45" t="s">
        <v>295</v>
      </c>
      <c r="I5" s="45" t="s">
        <v>296</v>
      </c>
      <c r="J5" s="45" t="s">
        <v>297</v>
      </c>
      <c r="K5" s="45" t="s">
        <v>298</v>
      </c>
      <c r="L5" s="45" t="s">
        <v>299</v>
      </c>
      <c r="M5" s="45" t="s">
        <v>300</v>
      </c>
      <c r="N5" s="45" t="s">
        <v>301</v>
      </c>
      <c r="O5" s="45" t="s">
        <v>302</v>
      </c>
      <c r="P5" s="45" t="s">
        <v>303</v>
      </c>
      <c r="Q5" s="45" t="s">
        <v>304</v>
      </c>
    </row>
    <row r="6" spans="1:18">
      <c r="A6" s="43" t="str">
        <f>'6. USO DIRECTO DE AGUA'!A40</f>
        <v>EJEMPLO: DESCARGA PTAR - CANAL "NOMBRE DEL CANAL"</v>
      </c>
      <c r="B6" s="61">
        <f>VLOOKUP(A6,'6. USO DIRECTO DE AGUA'!$A$36:$O$64,15,FALSE)</f>
        <v>0</v>
      </c>
      <c r="C6" s="193">
        <f>VLOOKUP(C4,'7. CALIDAD DE AGUA-USO DIRECTO'!$A$4:$R$20,18,FALSE)*$B$6/1000</f>
        <v>0</v>
      </c>
      <c r="D6" s="193">
        <f>VLOOKUP(D4,'7. CALIDAD DE AGUA-USO DIRECTO'!$A$4:$R$20,18,FALSE)*$B$6/1000</f>
        <v>0</v>
      </c>
      <c r="E6" s="193">
        <f>VLOOKUP(E4,'7. CALIDAD DE AGUA-USO DIRECTO'!$A$4:$R$20,18,FALSE)*$B$6/1000</f>
        <v>0</v>
      </c>
      <c r="F6" s="193">
        <f>VLOOKUP(F4,'7. CALIDAD DE AGUA-USO DIRECTO'!$A$4:$R$20,18,FALSE)*$B$6/1000</f>
        <v>0</v>
      </c>
      <c r="G6" s="193">
        <f>VLOOKUP(G4,'7. CALIDAD DE AGUA-USO DIRECTO'!$A$4:$R$20,18,FALSE)*$B$6/1000</f>
        <v>0</v>
      </c>
      <c r="H6" s="193">
        <f>VLOOKUP(H4,'7. CALIDAD DE AGUA-USO DIRECTO'!$A$4:$R$20,18,FALSE)*$B$6/1000</f>
        <v>0</v>
      </c>
      <c r="I6" s="193">
        <f>VLOOKUP(I4,'7. CALIDAD DE AGUA-USO DIRECTO'!$A$4:$R$20,18,FALSE)*$B$6/1000</f>
        <v>0</v>
      </c>
      <c r="J6" s="193">
        <f>VLOOKUP(J4,'7. CALIDAD DE AGUA-USO DIRECTO'!$A$4:$R$20,18,FALSE)*$B$6/1000</f>
        <v>0</v>
      </c>
      <c r="K6" s="193">
        <f>VLOOKUP(K4,'7. CALIDAD DE AGUA-USO DIRECTO'!$A$4:$R$20,18,FALSE)*$B$6/1000</f>
        <v>0</v>
      </c>
      <c r="L6" s="193">
        <f>VLOOKUP(L4,'7. CALIDAD DE AGUA-USO DIRECTO'!$A$4:$R$20,18,FALSE)*$B$6/1000</f>
        <v>0</v>
      </c>
      <c r="M6" s="193">
        <f>VLOOKUP(M4,'7. CALIDAD DE AGUA-USO DIRECTO'!$A$4:$R$20,18,FALSE)*$B$6/1000</f>
        <v>0</v>
      </c>
      <c r="N6" s="193">
        <f>VLOOKUP(N4,'7. CALIDAD DE AGUA-USO DIRECTO'!$A$4:$R$20,18,FALSE)*$B$6/1000</f>
        <v>0</v>
      </c>
      <c r="O6" s="193">
        <f>VLOOKUP(O4,'7. CALIDAD DE AGUA-USO DIRECTO'!$A$4:$R$20,18,FALSE)*$B$6/1000</f>
        <v>0</v>
      </c>
      <c r="P6" s="193">
        <f>VLOOKUP(P4,'7. CALIDAD DE AGUA-USO DIRECTO'!$A$4:$R$20,18,FALSE)*$B$6/1000</f>
        <v>0</v>
      </c>
      <c r="Q6" s="193">
        <f>VLOOKUP(Q4,'7. CALIDAD DE AGUA-USO DIRECTO'!$A$4:$R$20,18,FALSE)*$B$6/1000</f>
        <v>0</v>
      </c>
    </row>
    <row r="7" spans="1:18">
      <c r="A7" s="43" t="str">
        <f>'6. USO DIRECTO DE AGUA'!A41</f>
        <v>PROCESO/EQUIPO QUE DESCARGA - NOMBRE CUERPO RECEPTOR</v>
      </c>
      <c r="B7" s="61">
        <f>VLOOKUP(A7,'6. USO DIRECTO DE AGUA'!$A$36:$O$64,15,FALSE)</f>
        <v>0</v>
      </c>
      <c r="C7" s="193">
        <f>VLOOKUP(C4,'7. CALIDAD DE AGUA-USO DIRECTO'!$A$22:$R$38,18,FALSE)*$B$7/1000</f>
        <v>0</v>
      </c>
      <c r="D7" s="193">
        <f>VLOOKUP(D4,'7. CALIDAD DE AGUA-USO DIRECTO'!$A$22:$R$38,18,FALSE)*$B$7/1000</f>
        <v>0</v>
      </c>
      <c r="E7" s="193">
        <f>VLOOKUP(E4,'7. CALIDAD DE AGUA-USO DIRECTO'!$A$22:$R$38,18,FALSE)*$B$7/1000</f>
        <v>0</v>
      </c>
      <c r="F7" s="193">
        <f>VLOOKUP(F4,'7. CALIDAD DE AGUA-USO DIRECTO'!$A$22:$R$38,18,FALSE)*$B$7/1000</f>
        <v>0</v>
      </c>
      <c r="G7" s="193">
        <f>VLOOKUP(G4,'7. CALIDAD DE AGUA-USO DIRECTO'!$A$22:$R$38,18,FALSE)*$B$7/1000</f>
        <v>0</v>
      </c>
      <c r="H7" s="193">
        <f>VLOOKUP(H4,'7. CALIDAD DE AGUA-USO DIRECTO'!$A$22:$R$38,18,FALSE)*$B$7/1000</f>
        <v>0</v>
      </c>
      <c r="I7" s="193">
        <f>VLOOKUP(I4,'7. CALIDAD DE AGUA-USO DIRECTO'!$A$22:$R$38,18,FALSE)*$B$7/1000</f>
        <v>0</v>
      </c>
      <c r="J7" s="193">
        <f>VLOOKUP(J4,'7. CALIDAD DE AGUA-USO DIRECTO'!$A$22:$R$38,18,FALSE)*$B$7/1000</f>
        <v>0</v>
      </c>
      <c r="K7" s="193">
        <f>VLOOKUP(K4,'7. CALIDAD DE AGUA-USO DIRECTO'!$A$22:$R$38,18,FALSE)*$B$7/1000</f>
        <v>0</v>
      </c>
      <c r="L7" s="193">
        <f>VLOOKUP(L4,'7. CALIDAD DE AGUA-USO DIRECTO'!$A$22:$R$38,18,FALSE)*$B$7/1000</f>
        <v>0</v>
      </c>
      <c r="M7" s="193">
        <f>VLOOKUP(M4,'7. CALIDAD DE AGUA-USO DIRECTO'!$A$22:$R$38,18,FALSE)*$B$7/1000</f>
        <v>0</v>
      </c>
      <c r="N7" s="193">
        <f>VLOOKUP(N4,'7. CALIDAD DE AGUA-USO DIRECTO'!$A$22:$R$38,18,FALSE)*$B$7/1000</f>
        <v>0</v>
      </c>
      <c r="O7" s="193">
        <f>VLOOKUP(O4,'7. CALIDAD DE AGUA-USO DIRECTO'!$A$22:$R$38,18,FALSE)*$B$7/1000</f>
        <v>0</v>
      </c>
      <c r="P7" s="193">
        <f>VLOOKUP(P4,'7. CALIDAD DE AGUA-USO DIRECTO'!$A$22:$R$38,18,FALSE)*$B$7/1000</f>
        <v>0</v>
      </c>
      <c r="Q7" s="193">
        <f>VLOOKUP(Q4,'7. CALIDAD DE AGUA-USO DIRECTO'!$A$22:$R$38,18,FALSE)*$B$7/1000</f>
        <v>0</v>
      </c>
    </row>
    <row r="8" spans="1:18">
      <c r="A8" s="150" t="s">
        <v>18</v>
      </c>
      <c r="B8" s="137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</row>
    <row r="9" spans="1:18">
      <c r="B9" s="137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</row>
    <row r="10" spans="1:18">
      <c r="A10" s="97" t="s">
        <v>287</v>
      </c>
      <c r="B10" s="196" t="s">
        <v>123</v>
      </c>
      <c r="C10" s="195" t="s">
        <v>46</v>
      </c>
      <c r="D10" s="195" t="s">
        <v>45</v>
      </c>
      <c r="E10" s="195" t="s">
        <v>84</v>
      </c>
      <c r="F10" s="195" t="s">
        <v>47</v>
      </c>
      <c r="G10" s="195" t="s">
        <v>43</v>
      </c>
      <c r="H10" s="195" t="s">
        <v>44</v>
      </c>
      <c r="I10" s="195" t="s">
        <v>37</v>
      </c>
      <c r="J10" s="195" t="s">
        <v>38</v>
      </c>
      <c r="K10" s="195" t="s">
        <v>34</v>
      </c>
      <c r="L10" s="195" t="s">
        <v>35</v>
      </c>
      <c r="M10" s="195" t="s">
        <v>87</v>
      </c>
      <c r="N10" s="195" t="s">
        <v>86</v>
      </c>
      <c r="O10" s="195" t="s">
        <v>85</v>
      </c>
      <c r="P10" s="195" t="s">
        <v>36</v>
      </c>
      <c r="Q10" s="195" t="s">
        <v>100</v>
      </c>
    </row>
    <row r="11" spans="1:18">
      <c r="A11" s="127"/>
      <c r="B11" s="197" t="s">
        <v>289</v>
      </c>
      <c r="C11" s="195" t="s">
        <v>290</v>
      </c>
      <c r="D11" s="195" t="s">
        <v>291</v>
      </c>
      <c r="E11" s="195" t="s">
        <v>292</v>
      </c>
      <c r="F11" s="195" t="s">
        <v>293</v>
      </c>
      <c r="G11" s="195" t="s">
        <v>294</v>
      </c>
      <c r="H11" s="195" t="s">
        <v>295</v>
      </c>
      <c r="I11" s="195" t="s">
        <v>296</v>
      </c>
      <c r="J11" s="195" t="s">
        <v>297</v>
      </c>
      <c r="K11" s="195" t="s">
        <v>298</v>
      </c>
      <c r="L11" s="195" t="s">
        <v>299</v>
      </c>
      <c r="M11" s="195" t="s">
        <v>300</v>
      </c>
      <c r="N11" s="195" t="s">
        <v>301</v>
      </c>
      <c r="O11" s="195" t="s">
        <v>302</v>
      </c>
      <c r="P11" s="195" t="s">
        <v>303</v>
      </c>
      <c r="Q11" s="195" t="s">
        <v>304</v>
      </c>
    </row>
    <row r="12" spans="1:18">
      <c r="A12" s="43" t="str">
        <f>'6. USO DIRECTO DE AGUA'!A47</f>
        <v>EJEMPLO: INFILTRACIÓN AGUAS SERVIDAS TRATADAS - DREN DE AGUAS SERVIDAS</v>
      </c>
      <c r="B12" s="61">
        <f>VLOOKUP(A12,'6. USO DIRECTO DE AGUA'!$A$36:$O$64,15,FALSE)</f>
        <v>0</v>
      </c>
      <c r="C12" s="193">
        <f>VLOOKUP(C10,'7. CALIDAD DE AGUA-USO DIRECTO'!$A$40:$R$56,18,FALSE)*$B$12/1000</f>
        <v>0</v>
      </c>
      <c r="D12" s="193">
        <f>VLOOKUP(D10,'7. CALIDAD DE AGUA-USO DIRECTO'!$A$40:$R$56,18,FALSE)*$B$12/1000</f>
        <v>0</v>
      </c>
      <c r="E12" s="193">
        <f>VLOOKUP(E10,'7. CALIDAD DE AGUA-USO DIRECTO'!$A$40:$R$56,18,FALSE)*$B$12/1000</f>
        <v>0</v>
      </c>
      <c r="F12" s="193">
        <f>VLOOKUP(F10,'7. CALIDAD DE AGUA-USO DIRECTO'!$A$40:$R$56,18,FALSE)*$B$12/1000</f>
        <v>0</v>
      </c>
      <c r="G12" s="193">
        <f>VLOOKUP(G10,'7. CALIDAD DE AGUA-USO DIRECTO'!$A$40:$R$56,18,FALSE)*$B$12/1000</f>
        <v>0</v>
      </c>
      <c r="H12" s="193">
        <f>VLOOKUP(H10,'7. CALIDAD DE AGUA-USO DIRECTO'!$A$40:$R$56,18,FALSE)*$B$12/1000</f>
        <v>0</v>
      </c>
      <c r="I12" s="193">
        <f>VLOOKUP(I10,'7. CALIDAD DE AGUA-USO DIRECTO'!$A$40:$R$56,18,FALSE)*$B$12/1000</f>
        <v>0</v>
      </c>
      <c r="J12" s="193">
        <f>VLOOKUP(J10,'7. CALIDAD DE AGUA-USO DIRECTO'!$A$40:$R$56,18,FALSE)*$B$12/1000</f>
        <v>0</v>
      </c>
      <c r="K12" s="193">
        <f>VLOOKUP(K10,'7. CALIDAD DE AGUA-USO DIRECTO'!$A$40:$R$56,18,FALSE)*$B$12/1000</f>
        <v>0</v>
      </c>
      <c r="L12" s="193">
        <f>VLOOKUP(L10,'7. CALIDAD DE AGUA-USO DIRECTO'!$A$40:$R$56,18,FALSE)*$B$12/1000</f>
        <v>0</v>
      </c>
      <c r="M12" s="193">
        <f>VLOOKUP(M10,'7. CALIDAD DE AGUA-USO DIRECTO'!$A$40:$R$56,18,FALSE)*$B$12/1000</f>
        <v>0</v>
      </c>
      <c r="N12" s="193">
        <f>VLOOKUP(N10,'7. CALIDAD DE AGUA-USO DIRECTO'!$A$40:$R$56,18,FALSE)*$B$12/1000</f>
        <v>0</v>
      </c>
      <c r="O12" s="193">
        <f>VLOOKUP(O10,'7. CALIDAD DE AGUA-USO DIRECTO'!$A$40:$R$56,18,FALSE)*$B$12/1000</f>
        <v>0</v>
      </c>
      <c r="P12" s="193">
        <f>VLOOKUP(P10,'7. CALIDAD DE AGUA-USO DIRECTO'!$A$40:$R$56,18,FALSE)*$B$12/1000</f>
        <v>0</v>
      </c>
      <c r="Q12" s="193">
        <f>VLOOKUP(Q10,'7. CALIDAD DE AGUA-USO DIRECTO'!$A$40:$R$56,18,FALSE)*$B$12/1000</f>
        <v>0</v>
      </c>
    </row>
    <row r="13" spans="1:18">
      <c r="A13" s="43" t="str">
        <f>'6. USO DIRECTO DE AGUA'!A48</f>
        <v>AGUA QUE INFILTRA - PROCESO/EQUIPO QUE INFILTRA</v>
      </c>
      <c r="B13" s="61">
        <f>VLOOKUP(A13,'6. USO DIRECTO DE AGUA'!$A$36:$O$64,15,FALSE)</f>
        <v>0</v>
      </c>
      <c r="C13" s="193">
        <f>VLOOKUP(C10,'7. CALIDAD DE AGUA-USO DIRECTO'!$A$58:$R$74,18,FALSE)*$B$13/1000</f>
        <v>0</v>
      </c>
      <c r="D13" s="193">
        <f>VLOOKUP(D10,'7. CALIDAD DE AGUA-USO DIRECTO'!$A$58:$R$74,18,FALSE)*$B$13/1000</f>
        <v>0</v>
      </c>
      <c r="E13" s="193">
        <f>VLOOKUP(E10,'7. CALIDAD DE AGUA-USO DIRECTO'!$A$58:$R$74,18,FALSE)*$B$13/1000</f>
        <v>0</v>
      </c>
      <c r="F13" s="193">
        <f>VLOOKUP(F10,'7. CALIDAD DE AGUA-USO DIRECTO'!$A$58:$R$74,18,FALSE)*$B$13/1000</f>
        <v>0</v>
      </c>
      <c r="G13" s="193">
        <f>VLOOKUP(G10,'7. CALIDAD DE AGUA-USO DIRECTO'!$A$58:$R$74,18,FALSE)*$B$13/1000</f>
        <v>0</v>
      </c>
      <c r="H13" s="193">
        <f>VLOOKUP(H10,'7. CALIDAD DE AGUA-USO DIRECTO'!$A$58:$R$74,18,FALSE)*$B$13/1000</f>
        <v>0</v>
      </c>
      <c r="I13" s="193">
        <f>VLOOKUP(I10,'7. CALIDAD DE AGUA-USO DIRECTO'!$A$58:$R$74,18,FALSE)*$B$13/1000</f>
        <v>0</v>
      </c>
      <c r="J13" s="193">
        <f>VLOOKUP(J10,'7. CALIDAD DE AGUA-USO DIRECTO'!$A$58:$R$74,18,FALSE)*$B$13/1000</f>
        <v>0</v>
      </c>
      <c r="K13" s="193">
        <f>VLOOKUP(K10,'7. CALIDAD DE AGUA-USO DIRECTO'!$A$58:$R$74,18,FALSE)*$B$13/1000</f>
        <v>0</v>
      </c>
      <c r="L13" s="193">
        <f>VLOOKUP(L10,'7. CALIDAD DE AGUA-USO DIRECTO'!$A$58:$R$74,18,FALSE)*$B$13/1000</f>
        <v>0</v>
      </c>
      <c r="M13" s="193">
        <f>VLOOKUP(M10,'7. CALIDAD DE AGUA-USO DIRECTO'!$A$58:$R$74,18,FALSE)*$B$13/1000</f>
        <v>0</v>
      </c>
      <c r="N13" s="193">
        <f>VLOOKUP(N10,'7. CALIDAD DE AGUA-USO DIRECTO'!$A$58:$R$74,18,FALSE)*$B$13/1000</f>
        <v>0</v>
      </c>
      <c r="O13" s="193">
        <f>VLOOKUP(O10,'7. CALIDAD DE AGUA-USO DIRECTO'!$A$58:$R$74,18,FALSE)*$B$13/1000</f>
        <v>0</v>
      </c>
      <c r="P13" s="193">
        <f>VLOOKUP(P10,'7. CALIDAD DE AGUA-USO DIRECTO'!$A$58:$R$74,18,FALSE)*$B$13/1000</f>
        <v>0</v>
      </c>
      <c r="Q13" s="193">
        <f>VLOOKUP(Q10,'7. CALIDAD DE AGUA-USO DIRECTO'!$A$58:$R$74,18,FALSE)*$B$13/1000</f>
        <v>0</v>
      </c>
    </row>
    <row r="14" spans="1:18">
      <c r="A14" s="150" t="s">
        <v>18</v>
      </c>
      <c r="B14" s="161"/>
      <c r="C14" s="194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</row>
    <row r="15" spans="1:18"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</row>
    <row r="16" spans="1:18">
      <c r="A16" s="182" t="s">
        <v>288</v>
      </c>
      <c r="B16" s="45" t="s">
        <v>305</v>
      </c>
      <c r="C16" s="195">
        <f>SUM(C6:C8,C12:C14)</f>
        <v>0</v>
      </c>
      <c r="D16" s="195">
        <f t="shared" ref="D16:Q16" si="0">SUM(D6:D8,D12:D14)</f>
        <v>0</v>
      </c>
      <c r="E16" s="195">
        <f t="shared" si="0"/>
        <v>0</v>
      </c>
      <c r="F16" s="195">
        <f t="shared" si="0"/>
        <v>0</v>
      </c>
      <c r="G16" s="195">
        <f t="shared" si="0"/>
        <v>0</v>
      </c>
      <c r="H16" s="195">
        <f t="shared" si="0"/>
        <v>0</v>
      </c>
      <c r="I16" s="195">
        <f t="shared" si="0"/>
        <v>0</v>
      </c>
      <c r="J16" s="195">
        <f t="shared" si="0"/>
        <v>0</v>
      </c>
      <c r="K16" s="195">
        <f t="shared" si="0"/>
        <v>0</v>
      </c>
      <c r="L16" s="195">
        <f t="shared" si="0"/>
        <v>0</v>
      </c>
      <c r="M16" s="195">
        <f t="shared" si="0"/>
        <v>0</v>
      </c>
      <c r="N16" s="195">
        <f t="shared" si="0"/>
        <v>0</v>
      </c>
      <c r="O16" s="195">
        <f t="shared" si="0"/>
        <v>0</v>
      </c>
      <c r="P16" s="195">
        <f t="shared" si="0"/>
        <v>0</v>
      </c>
      <c r="Q16" s="195">
        <f t="shared" si="0"/>
        <v>0</v>
      </c>
    </row>
  </sheetData>
  <hyperlinks>
    <hyperlink ref="A1" location="'0. CONTENIDOS'!A1" display="CONTENIDOS" xr:uid="{729419DC-E2C4-4348-AB80-04784A1FE68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AE14-F054-494B-9448-FB3C105EE541}">
  <sheetPr>
    <tabColor theme="7" tint="0.39997558519241921"/>
  </sheetPr>
  <dimension ref="A1:L40"/>
  <sheetViews>
    <sheetView showGridLines="0" topLeftCell="A4" zoomScale="120" zoomScaleNormal="120" workbookViewId="0">
      <selection activeCell="A9" sqref="A9"/>
    </sheetView>
  </sheetViews>
  <sheetFormatPr baseColWidth="10" defaultRowHeight="14.5"/>
  <cols>
    <col min="1" max="1" width="27" bestFit="1" customWidth="1"/>
    <col min="2" max="2" width="8.453125" bestFit="1" customWidth="1"/>
    <col min="3" max="3" width="18.6328125" bestFit="1" customWidth="1"/>
    <col min="4" max="4" width="19.36328125" bestFit="1" customWidth="1"/>
    <col min="5" max="5" width="24.81640625" bestFit="1" customWidth="1"/>
    <col min="6" max="6" width="31.6328125" customWidth="1"/>
    <col min="7" max="7" width="23.453125" bestFit="1" customWidth="1"/>
    <col min="8" max="8" width="18.1796875" customWidth="1"/>
    <col min="9" max="9" width="24.81640625" bestFit="1" customWidth="1"/>
    <col min="10" max="10" width="27.81640625" bestFit="1" customWidth="1"/>
    <col min="11" max="11" width="23.453125" bestFit="1" customWidth="1"/>
    <col min="12" max="12" width="18.36328125" customWidth="1"/>
  </cols>
  <sheetData>
    <row r="1" spans="1:12">
      <c r="A1" s="9" t="s">
        <v>17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</row>
    <row r="2" spans="1:12" ht="24" customHeight="1">
      <c r="A2" s="100" t="s">
        <v>214</v>
      </c>
      <c r="B2" s="98"/>
      <c r="C2" s="99"/>
      <c r="D2" s="99"/>
      <c r="E2" s="99"/>
      <c r="F2" s="99"/>
      <c r="G2" s="99"/>
      <c r="H2" s="99"/>
      <c r="I2" s="101"/>
      <c r="J2" s="101"/>
      <c r="K2" s="101"/>
      <c r="L2" s="101"/>
    </row>
    <row r="3" spans="1:12">
      <c r="A3" s="9"/>
    </row>
    <row r="4" spans="1:12" ht="16" customHeight="1">
      <c r="A4" s="223" t="s">
        <v>182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2" ht="16" customHeight="1">
      <c r="A5" s="226" t="s">
        <v>183</v>
      </c>
      <c r="B5" s="226"/>
      <c r="C5" s="226"/>
      <c r="D5" s="226"/>
      <c r="E5" s="236" t="s">
        <v>164</v>
      </c>
      <c r="F5" s="236"/>
      <c r="G5" s="236"/>
      <c r="H5" s="224" t="s">
        <v>165</v>
      </c>
      <c r="I5" s="224"/>
      <c r="J5" s="224"/>
      <c r="K5" s="224"/>
      <c r="L5" s="224"/>
    </row>
    <row r="6" spans="1:12" ht="29">
      <c r="A6" s="226"/>
      <c r="B6" s="226"/>
      <c r="C6" s="226"/>
      <c r="D6" s="226"/>
      <c r="E6" s="80" t="s">
        <v>264</v>
      </c>
      <c r="F6" s="80" t="s">
        <v>265</v>
      </c>
      <c r="G6" s="80" t="s">
        <v>266</v>
      </c>
      <c r="H6" s="81" t="s">
        <v>261</v>
      </c>
      <c r="I6" s="81" t="s">
        <v>262</v>
      </c>
      <c r="J6" s="81" t="s">
        <v>263</v>
      </c>
      <c r="K6" s="81" t="s">
        <v>155</v>
      </c>
      <c r="L6" s="82" t="s">
        <v>157</v>
      </c>
    </row>
    <row r="7" spans="1:12">
      <c r="A7" s="94" t="s">
        <v>184</v>
      </c>
      <c r="B7" s="94" t="s">
        <v>185</v>
      </c>
      <c r="C7" s="155" t="s">
        <v>179</v>
      </c>
      <c r="D7" s="155" t="s">
        <v>180</v>
      </c>
      <c r="E7" s="83" t="s">
        <v>181</v>
      </c>
      <c r="F7" s="83" t="s">
        <v>181</v>
      </c>
      <c r="G7" s="83" t="s">
        <v>181</v>
      </c>
      <c r="H7" s="84" t="s">
        <v>256</v>
      </c>
      <c r="I7" s="84" t="s">
        <v>256</v>
      </c>
      <c r="J7" s="84" t="s">
        <v>256</v>
      </c>
      <c r="K7" s="84" t="s">
        <v>222</v>
      </c>
      <c r="L7" s="84" t="s">
        <v>222</v>
      </c>
    </row>
    <row r="8" spans="1:12" s="8" customFormat="1" ht="16" customHeight="1">
      <c r="A8" s="86" t="s">
        <v>228</v>
      </c>
      <c r="B8" s="157" t="s">
        <v>229</v>
      </c>
      <c r="C8" s="157" t="s">
        <v>229</v>
      </c>
      <c r="D8" s="157" t="s">
        <v>229</v>
      </c>
      <c r="E8" s="199">
        <v>81.846926793699652</v>
      </c>
      <c r="F8" s="199">
        <v>39.248539033890317</v>
      </c>
      <c r="G8" s="199">
        <v>80.095291241054085</v>
      </c>
      <c r="H8" s="199">
        <v>1.76929754876597E-5</v>
      </c>
      <c r="I8" s="199">
        <v>6.1687149283880917E-6</v>
      </c>
      <c r="J8" s="199">
        <v>1.7256729214146026E-5</v>
      </c>
      <c r="K8" s="199">
        <v>0.26605099999999998</v>
      </c>
      <c r="L8" s="199">
        <v>0.21</v>
      </c>
    </row>
    <row r="9" spans="1:12" s="8" customFormat="1" ht="16" customHeight="1">
      <c r="A9" s="86">
        <f>'3. INFORMACIÓN'!B11</f>
        <v>0</v>
      </c>
      <c r="B9" s="86">
        <f>'3. INFORMACIÓN'!B12</f>
        <v>0</v>
      </c>
      <c r="C9" s="178"/>
      <c r="D9" s="179"/>
      <c r="E9" s="177"/>
      <c r="F9" s="177"/>
      <c r="G9" s="177"/>
      <c r="H9" s="177"/>
      <c r="I9" s="177"/>
      <c r="J9" s="177"/>
      <c r="K9" s="177"/>
      <c r="L9" s="199">
        <v>0.21</v>
      </c>
    </row>
    <row r="11" spans="1:12">
      <c r="A11" s="223" t="s">
        <v>194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</row>
    <row r="12" spans="1:12">
      <c r="A12" s="229" t="s">
        <v>204</v>
      </c>
      <c r="B12" s="230"/>
      <c r="C12" s="227" t="s">
        <v>205</v>
      </c>
      <c r="D12" s="227" t="s">
        <v>206</v>
      </c>
      <c r="E12" s="236" t="s">
        <v>164</v>
      </c>
      <c r="F12" s="236"/>
      <c r="G12" s="236"/>
      <c r="H12" s="236"/>
      <c r="I12" s="224" t="s">
        <v>165</v>
      </c>
      <c r="J12" s="224"/>
      <c r="K12" s="224"/>
      <c r="L12" s="224"/>
    </row>
    <row r="13" spans="1:12">
      <c r="A13" s="231"/>
      <c r="B13" s="232"/>
      <c r="C13" s="235"/>
      <c r="D13" s="235"/>
      <c r="E13" s="85" t="s">
        <v>267</v>
      </c>
      <c r="F13" s="85" t="s">
        <v>268</v>
      </c>
      <c r="G13" s="85" t="s">
        <v>269</v>
      </c>
      <c r="H13" s="85" t="s">
        <v>257</v>
      </c>
      <c r="I13" s="87" t="s">
        <v>267</v>
      </c>
      <c r="J13" s="87" t="s">
        <v>268</v>
      </c>
      <c r="K13" s="87" t="s">
        <v>269</v>
      </c>
      <c r="L13" s="87" t="s">
        <v>257</v>
      </c>
    </row>
    <row r="14" spans="1:12">
      <c r="A14" s="233"/>
      <c r="B14" s="234"/>
      <c r="C14" s="228"/>
      <c r="D14" s="228"/>
      <c r="E14" s="85" t="s">
        <v>186</v>
      </c>
      <c r="F14" s="85" t="s">
        <v>186</v>
      </c>
      <c r="G14" s="85" t="s">
        <v>186</v>
      </c>
      <c r="H14" s="85" t="s">
        <v>187</v>
      </c>
      <c r="I14" s="87" t="s">
        <v>221</v>
      </c>
      <c r="J14" s="87" t="s">
        <v>221</v>
      </c>
      <c r="K14" s="87" t="s">
        <v>221</v>
      </c>
      <c r="L14" s="84" t="s">
        <v>223</v>
      </c>
    </row>
    <row r="15" spans="1:12">
      <c r="A15" s="43" t="s">
        <v>37</v>
      </c>
      <c r="B15" s="44" t="s">
        <v>98</v>
      </c>
      <c r="C15" s="44" t="s">
        <v>202</v>
      </c>
      <c r="D15" s="44" t="s">
        <v>203</v>
      </c>
      <c r="E15" s="91">
        <v>3.6900000000000002E-4</v>
      </c>
      <c r="F15" s="91">
        <v>2.7300000000000001E-2</v>
      </c>
      <c r="G15" s="92">
        <f>SUM(E15:F15)</f>
        <v>2.7669000000000003E-2</v>
      </c>
      <c r="H15" s="91">
        <v>40400</v>
      </c>
      <c r="I15" s="92">
        <f>E15*$B$33</f>
        <v>4.2434999999999999E-3</v>
      </c>
      <c r="J15" s="92">
        <f>F15*$B$34</f>
        <v>7.3710000000000012E-2</v>
      </c>
      <c r="K15" s="92">
        <f>SUM(I15:J15)</f>
        <v>7.7953500000000009E-2</v>
      </c>
      <c r="L15" s="92">
        <f>H15*$B$35</f>
        <v>22.220000000000002</v>
      </c>
    </row>
    <row r="16" spans="1:12">
      <c r="A16" s="43" t="s">
        <v>38</v>
      </c>
      <c r="B16" s="44" t="s">
        <v>91</v>
      </c>
      <c r="C16" s="44" t="s">
        <v>202</v>
      </c>
      <c r="D16" s="44" t="s">
        <v>203</v>
      </c>
      <c r="E16" s="91">
        <v>1.59E-6</v>
      </c>
      <c r="F16" s="91">
        <v>4.2700000000000002E-4</v>
      </c>
      <c r="G16" s="92">
        <f>SUM(E16:F16)</f>
        <v>4.2859000000000001E-4</v>
      </c>
      <c r="H16" s="91">
        <v>9710</v>
      </c>
      <c r="I16" s="92">
        <f t="shared" ref="I16:I23" si="0">E16*$B$33</f>
        <v>1.8284999999999999E-5</v>
      </c>
      <c r="J16" s="92">
        <f t="shared" ref="J16:J23" si="1">F16*$B$34</f>
        <v>1.1529000000000001E-3</v>
      </c>
      <c r="K16" s="92">
        <f t="shared" ref="K16:K23" si="2">SUM(I16:J16)</f>
        <v>1.1711850000000002E-3</v>
      </c>
      <c r="L16" s="92">
        <f t="shared" ref="L16:L23" si="3">H16*$B$35</f>
        <v>5.3405000000000005</v>
      </c>
    </row>
    <row r="17" spans="1:12">
      <c r="A17" s="43" t="s">
        <v>34</v>
      </c>
      <c r="B17" s="44" t="s">
        <v>96</v>
      </c>
      <c r="C17" s="44" t="s">
        <v>202</v>
      </c>
      <c r="D17" s="44" t="s">
        <v>203</v>
      </c>
      <c r="E17" s="93">
        <v>5.3200000000000001E-3</v>
      </c>
      <c r="F17" s="93">
        <v>1.2E-5</v>
      </c>
      <c r="G17" s="92">
        <f t="shared" ref="G17" si="4">SUM(E17:F17)</f>
        <v>5.3319999999999999E-3</v>
      </c>
      <c r="H17" s="93">
        <v>53000</v>
      </c>
      <c r="I17" s="92">
        <f t="shared" si="0"/>
        <v>6.1179999999999998E-2</v>
      </c>
      <c r="J17" s="92">
        <f t="shared" si="1"/>
        <v>3.2400000000000001E-5</v>
      </c>
      <c r="K17" s="92">
        <f t="shared" si="2"/>
        <v>6.12124E-2</v>
      </c>
      <c r="L17" s="92">
        <f t="shared" si="3"/>
        <v>29.150000000000002</v>
      </c>
    </row>
    <row r="18" spans="1:12">
      <c r="A18" s="43" t="s">
        <v>35</v>
      </c>
      <c r="B18" s="44" t="s">
        <v>92</v>
      </c>
      <c r="C18" s="44" t="s">
        <v>202</v>
      </c>
      <c r="D18" s="44" t="s">
        <v>203</v>
      </c>
      <c r="E18" s="92">
        <v>0</v>
      </c>
      <c r="F18" s="91">
        <v>8.6300000000000004E-7</v>
      </c>
      <c r="G18" s="92">
        <f t="shared" ref="G18:G19" si="5">SUM(E18:F18)</f>
        <v>8.6300000000000004E-7</v>
      </c>
      <c r="H18" s="91">
        <v>55200</v>
      </c>
      <c r="I18" s="92">
        <f t="shared" si="0"/>
        <v>0</v>
      </c>
      <c r="J18" s="92">
        <f t="shared" si="1"/>
        <v>2.3301000000000004E-6</v>
      </c>
      <c r="K18" s="92">
        <f t="shared" si="2"/>
        <v>2.3301000000000004E-6</v>
      </c>
      <c r="L18" s="92">
        <f t="shared" si="3"/>
        <v>30.360000000000003</v>
      </c>
    </row>
    <row r="19" spans="1:12">
      <c r="A19" s="43" t="s">
        <v>87</v>
      </c>
      <c r="B19" s="44" t="s">
        <v>97</v>
      </c>
      <c r="C19" s="44" t="s">
        <v>202</v>
      </c>
      <c r="D19" s="44" t="s">
        <v>203</v>
      </c>
      <c r="E19" s="93">
        <v>1.2E-4</v>
      </c>
      <c r="F19" s="92">
        <v>0</v>
      </c>
      <c r="G19" s="92">
        <f t="shared" si="5"/>
        <v>1.2E-4</v>
      </c>
      <c r="H19" s="93">
        <v>22100</v>
      </c>
      <c r="I19" s="92">
        <f t="shared" si="0"/>
        <v>1.3799999999999999E-3</v>
      </c>
      <c r="J19" s="92">
        <f t="shared" si="1"/>
        <v>0</v>
      </c>
      <c r="K19" s="92">
        <f t="shared" si="2"/>
        <v>1.3799999999999999E-3</v>
      </c>
      <c r="L19" s="92">
        <f t="shared" si="3"/>
        <v>12.155000000000001</v>
      </c>
    </row>
    <row r="20" spans="1:12">
      <c r="A20" s="43" t="s">
        <v>86</v>
      </c>
      <c r="B20" s="44" t="s">
        <v>95</v>
      </c>
      <c r="C20" s="44" t="s">
        <v>202</v>
      </c>
      <c r="D20" s="44" t="s">
        <v>203</v>
      </c>
      <c r="E20" s="93">
        <v>3.8300000000000003E-5</v>
      </c>
      <c r="F20" s="92">
        <v>0</v>
      </c>
      <c r="G20" s="92">
        <f t="shared" ref="G20" si="6">SUM(E20:F20)</f>
        <v>3.8300000000000003E-5</v>
      </c>
      <c r="H20" s="93">
        <v>14900</v>
      </c>
      <c r="I20" s="92">
        <f t="shared" si="0"/>
        <v>4.4045000000000005E-4</v>
      </c>
      <c r="J20" s="92">
        <f t="shared" si="1"/>
        <v>0</v>
      </c>
      <c r="K20" s="92">
        <f t="shared" si="2"/>
        <v>4.4045000000000005E-4</v>
      </c>
      <c r="L20" s="92">
        <f t="shared" si="3"/>
        <v>8.1950000000000003</v>
      </c>
    </row>
    <row r="21" spans="1:12">
      <c r="A21" s="43" t="s">
        <v>85</v>
      </c>
      <c r="B21" s="44" t="s">
        <v>94</v>
      </c>
      <c r="C21" s="44" t="s">
        <v>202</v>
      </c>
      <c r="D21" s="44" t="s">
        <v>203</v>
      </c>
      <c r="E21" s="93">
        <v>3.4200000000000002E-7</v>
      </c>
      <c r="F21" s="92">
        <v>0</v>
      </c>
      <c r="G21" s="92">
        <f t="shared" ref="G21" si="7">SUM(E21:F21)</f>
        <v>3.4200000000000002E-7</v>
      </c>
      <c r="H21" s="93">
        <v>375</v>
      </c>
      <c r="I21" s="92">
        <f t="shared" si="0"/>
        <v>3.9330000000000003E-6</v>
      </c>
      <c r="J21" s="92">
        <f t="shared" si="1"/>
        <v>0</v>
      </c>
      <c r="K21" s="92">
        <f t="shared" si="2"/>
        <v>3.9330000000000003E-6</v>
      </c>
      <c r="L21" s="92">
        <f t="shared" si="3"/>
        <v>0.20625000000000002</v>
      </c>
    </row>
    <row r="22" spans="1:12">
      <c r="A22" s="43" t="s">
        <v>36</v>
      </c>
      <c r="B22" s="44" t="s">
        <v>93</v>
      </c>
      <c r="C22" s="44" t="s">
        <v>202</v>
      </c>
      <c r="D22" s="44" t="s">
        <v>203</v>
      </c>
      <c r="E22" s="92">
        <v>0</v>
      </c>
      <c r="F22" s="92">
        <v>0</v>
      </c>
      <c r="G22" s="92">
        <f t="shared" ref="G22:G23" si="8">SUM(E22:F22)</f>
        <v>0</v>
      </c>
      <c r="H22" s="93">
        <v>38600</v>
      </c>
      <c r="I22" s="92">
        <f t="shared" si="0"/>
        <v>0</v>
      </c>
      <c r="J22" s="92">
        <f t="shared" si="1"/>
        <v>0</v>
      </c>
      <c r="K22" s="92">
        <f t="shared" si="2"/>
        <v>0</v>
      </c>
      <c r="L22" s="92">
        <f t="shared" si="3"/>
        <v>21.23</v>
      </c>
    </row>
    <row r="23" spans="1:12">
      <c r="A23" s="43" t="s">
        <v>100</v>
      </c>
      <c r="B23" s="44" t="s">
        <v>99</v>
      </c>
      <c r="C23" s="44" t="s">
        <v>202</v>
      </c>
      <c r="D23" s="44" t="s">
        <v>203</v>
      </c>
      <c r="E23" s="92">
        <v>2.0699999999999998E-5</v>
      </c>
      <c r="F23" s="92">
        <v>0</v>
      </c>
      <c r="G23" s="92">
        <f t="shared" si="8"/>
        <v>2.0699999999999998E-5</v>
      </c>
      <c r="H23" s="93">
        <v>78700</v>
      </c>
      <c r="I23" s="92">
        <f t="shared" si="0"/>
        <v>2.3804999999999999E-4</v>
      </c>
      <c r="J23" s="92">
        <f t="shared" si="1"/>
        <v>0</v>
      </c>
      <c r="K23" s="92">
        <f t="shared" si="2"/>
        <v>2.3804999999999999E-4</v>
      </c>
      <c r="L23" s="92">
        <f t="shared" si="3"/>
        <v>43.285000000000004</v>
      </c>
    </row>
    <row r="25" spans="1:12">
      <c r="A25" s="223" t="s">
        <v>195</v>
      </c>
      <c r="B25" s="223"/>
      <c r="C25" s="223"/>
      <c r="D25" s="223"/>
      <c r="E25" s="223"/>
      <c r="F25" s="223"/>
      <c r="I25" s="89"/>
      <c r="J25" s="89"/>
      <c r="K25" s="89"/>
    </row>
    <row r="26" spans="1:12">
      <c r="A26" s="226" t="s">
        <v>204</v>
      </c>
      <c r="B26" s="226"/>
      <c r="C26" s="227" t="s">
        <v>205</v>
      </c>
      <c r="D26" s="227" t="s">
        <v>206</v>
      </c>
      <c r="E26" s="85" t="s">
        <v>164</v>
      </c>
      <c r="F26" s="87" t="s">
        <v>165</v>
      </c>
      <c r="I26" s="89"/>
      <c r="J26" s="89"/>
      <c r="K26" s="89"/>
    </row>
    <row r="27" spans="1:12">
      <c r="A27" s="226"/>
      <c r="B27" s="226"/>
      <c r="C27" s="228"/>
      <c r="D27" s="228"/>
      <c r="E27" s="85" t="s">
        <v>193</v>
      </c>
      <c r="F27" s="84" t="s">
        <v>223</v>
      </c>
      <c r="I27" s="89"/>
      <c r="J27" s="89"/>
      <c r="K27" s="89"/>
    </row>
    <row r="28" spans="1:12">
      <c r="A28" s="43" t="s">
        <v>201</v>
      </c>
      <c r="B28" s="44" t="s">
        <v>42</v>
      </c>
      <c r="C28" s="44" t="s">
        <v>202</v>
      </c>
      <c r="D28" s="44" t="s">
        <v>203</v>
      </c>
      <c r="E28" s="92">
        <v>1</v>
      </c>
      <c r="F28" s="92">
        <f>E28*$B$37</f>
        <v>34.958282208588955</v>
      </c>
      <c r="I28" s="89"/>
      <c r="J28" s="89"/>
      <c r="K28" s="89"/>
    </row>
    <row r="29" spans="1:12">
      <c r="A29" s="43" t="s">
        <v>47</v>
      </c>
      <c r="B29" s="44" t="s">
        <v>48</v>
      </c>
      <c r="C29" s="44" t="s">
        <v>202</v>
      </c>
      <c r="D29" s="44" t="s">
        <v>203</v>
      </c>
      <c r="E29" s="92">
        <v>0.32679738562091504</v>
      </c>
      <c r="F29" s="92">
        <f t="shared" ref="F29:F30" si="9">E29*$B$37</f>
        <v>11.424275231565018</v>
      </c>
      <c r="I29" s="89"/>
    </row>
    <row r="30" spans="1:12">
      <c r="A30" s="43" t="s">
        <v>43</v>
      </c>
      <c r="B30" s="44" t="s">
        <v>30</v>
      </c>
      <c r="C30" s="44" t="s">
        <v>202</v>
      </c>
      <c r="D30" s="44" t="s">
        <v>203</v>
      </c>
      <c r="E30" s="92">
        <v>7.1895424836601303E-3</v>
      </c>
      <c r="F30" s="92">
        <f t="shared" si="9"/>
        <v>0.25133405509443035</v>
      </c>
      <c r="I30" s="89"/>
    </row>
    <row r="32" spans="1:12">
      <c r="A32" s="225" t="s">
        <v>188</v>
      </c>
      <c r="B32" s="225"/>
      <c r="C32" s="225"/>
    </row>
    <row r="33" spans="1:4">
      <c r="A33" s="102" t="s">
        <v>189</v>
      </c>
      <c r="B33" s="103">
        <v>11.5</v>
      </c>
      <c r="C33" s="103" t="s">
        <v>190</v>
      </c>
    </row>
    <row r="34" spans="1:4">
      <c r="A34" s="102" t="s">
        <v>191</v>
      </c>
      <c r="B34" s="103">
        <v>2.7</v>
      </c>
      <c r="C34" s="103" t="s">
        <v>190</v>
      </c>
    </row>
    <row r="35" spans="1:4">
      <c r="A35" s="102" t="s">
        <v>258</v>
      </c>
      <c r="B35" s="103">
        <v>5.5000000000000003E-4</v>
      </c>
      <c r="C35" s="103" t="s">
        <v>192</v>
      </c>
    </row>
    <row r="36" spans="1:4">
      <c r="A36" s="102" t="s">
        <v>259</v>
      </c>
      <c r="B36" s="103">
        <v>11.4</v>
      </c>
      <c r="C36" s="103" t="s">
        <v>199</v>
      </c>
      <c r="D36" s="42" t="s">
        <v>198</v>
      </c>
    </row>
    <row r="37" spans="1:4">
      <c r="A37" s="104" t="s">
        <v>143</v>
      </c>
      <c r="B37" s="105">
        <f>B36/(B40/C40)</f>
        <v>34.958282208588955</v>
      </c>
      <c r="C37" s="106" t="s">
        <v>200</v>
      </c>
    </row>
    <row r="39" spans="1:4">
      <c r="B39" s="90" t="s">
        <v>196</v>
      </c>
      <c r="C39" s="90" t="s">
        <v>197</v>
      </c>
    </row>
    <row r="40" spans="1:4">
      <c r="B40" s="90">
        <v>30.97</v>
      </c>
      <c r="C40" s="90">
        <v>94.97</v>
      </c>
    </row>
  </sheetData>
  <mergeCells count="15">
    <mergeCell ref="A4:L4"/>
    <mergeCell ref="I12:L12"/>
    <mergeCell ref="A11:L11"/>
    <mergeCell ref="A25:F25"/>
    <mergeCell ref="A32:C32"/>
    <mergeCell ref="A26:B27"/>
    <mergeCell ref="C26:C27"/>
    <mergeCell ref="D26:D27"/>
    <mergeCell ref="A12:B14"/>
    <mergeCell ref="C12:C14"/>
    <mergeCell ref="D12:D14"/>
    <mergeCell ref="E12:H12"/>
    <mergeCell ref="A5:D6"/>
    <mergeCell ref="H5:L5"/>
    <mergeCell ref="E5:G5"/>
  </mergeCells>
  <hyperlinks>
    <hyperlink ref="A1" location="'0. CONTENIDOS'!A1" display="CONTENIDOS" xr:uid="{45574B7A-0598-B54D-BA05-CE9C61E5F59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CAD0-992D-0B43-B92D-4129B8017501}">
  <sheetPr>
    <tabColor theme="9" tint="0.39997558519241921"/>
  </sheetPr>
  <dimension ref="A1:AG65"/>
  <sheetViews>
    <sheetView showGridLines="0" zoomScaleNormal="100" workbookViewId="0">
      <pane xSplit="2" ySplit="6" topLeftCell="C67" activePane="bottomRight" state="frozen"/>
      <selection pane="topRight" activeCell="C1" sqref="C1"/>
      <selection pane="bottomLeft" activeCell="A5" sqref="A5"/>
      <selection pane="bottomRight" activeCell="A13" sqref="A13"/>
    </sheetView>
  </sheetViews>
  <sheetFormatPr baseColWidth="10" defaultRowHeight="14.5"/>
  <cols>
    <col min="1" max="1" width="16.81640625" bestFit="1" customWidth="1"/>
    <col min="2" max="2" width="63.36328125" bestFit="1" customWidth="1"/>
    <col min="3" max="3" width="17.36328125" bestFit="1" customWidth="1"/>
    <col min="4" max="5" width="17.36328125" customWidth="1"/>
    <col min="6" max="6" width="16.453125" customWidth="1"/>
    <col min="7" max="7" width="17" customWidth="1"/>
    <col min="8" max="8" width="22.81640625" customWidth="1"/>
    <col min="9" max="9" width="15.81640625" style="42" bestFit="1" customWidth="1"/>
    <col min="10" max="10" width="24.1796875" style="42" bestFit="1" customWidth="1"/>
    <col min="11" max="11" width="13.81640625" style="42" bestFit="1" customWidth="1"/>
    <col min="12" max="12" width="12.36328125" style="42" customWidth="1"/>
    <col min="13" max="13" width="27.453125" style="42" bestFit="1" customWidth="1"/>
    <col min="14" max="14" width="29" style="42" bestFit="1" customWidth="1"/>
    <col min="15" max="15" width="12" style="42" customWidth="1"/>
    <col min="16" max="22" width="12.36328125" style="42" customWidth="1"/>
    <col min="23" max="23" width="16.36328125" style="42" bestFit="1" customWidth="1"/>
    <col min="24" max="24" width="32.81640625" bestFit="1" customWidth="1"/>
    <col min="25" max="26" width="26.1796875" bestFit="1" customWidth="1"/>
    <col min="27" max="27" width="27" bestFit="1" customWidth="1"/>
    <col min="28" max="28" width="62.36328125" customWidth="1"/>
    <col min="29" max="29" width="48.453125" customWidth="1"/>
    <col min="30" max="30" width="70.453125" bestFit="1" customWidth="1"/>
    <col min="31" max="31" width="91.1796875" bestFit="1" customWidth="1"/>
    <col min="32" max="32" width="60.6328125" bestFit="1" customWidth="1"/>
    <col min="33" max="33" width="61.6328125" bestFit="1" customWidth="1"/>
  </cols>
  <sheetData>
    <row r="1" spans="1:33" ht="18.5">
      <c r="A1" s="9" t="s">
        <v>17</v>
      </c>
      <c r="C1" s="136"/>
      <c r="D1" s="136"/>
      <c r="E1" s="136"/>
    </row>
    <row r="2" spans="1:33" ht="18.5">
      <c r="A2" s="190" t="s">
        <v>325</v>
      </c>
      <c r="B2" s="191">
        <v>1</v>
      </c>
      <c r="C2" s="136"/>
      <c r="D2" s="136"/>
      <c r="E2" s="136"/>
    </row>
    <row r="3" spans="1:33" ht="18.5">
      <c r="A3" s="192" t="s">
        <v>323</v>
      </c>
      <c r="C3" s="136"/>
      <c r="D3" s="136"/>
      <c r="E3" s="136"/>
    </row>
    <row r="4" spans="1:33" s="12" customFormat="1" ht="16" customHeight="1">
      <c r="A4" s="237" t="s">
        <v>218</v>
      </c>
      <c r="B4" s="238"/>
      <c r="C4" s="244" t="s">
        <v>163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6"/>
      <c r="X4" s="241" t="s">
        <v>164</v>
      </c>
      <c r="Y4" s="242"/>
      <c r="Z4" s="242"/>
      <c r="AA4" s="242"/>
      <c r="AB4" s="243" t="s">
        <v>165</v>
      </c>
      <c r="AC4" s="243"/>
      <c r="AD4" s="243"/>
      <c r="AE4" s="243"/>
      <c r="AF4" s="243"/>
      <c r="AG4" s="243"/>
    </row>
    <row r="5" spans="1:33" s="12" customFormat="1" ht="32" customHeight="1">
      <c r="A5" s="239"/>
      <c r="B5" s="240"/>
      <c r="C5" s="184" t="s">
        <v>307</v>
      </c>
      <c r="D5" s="183" t="s">
        <v>308</v>
      </c>
      <c r="E5" s="183" t="s">
        <v>309</v>
      </c>
      <c r="F5" s="183" t="s">
        <v>321</v>
      </c>
      <c r="G5" s="183" t="s">
        <v>322</v>
      </c>
      <c r="H5" s="184" t="s">
        <v>260</v>
      </c>
      <c r="I5" s="185" t="s">
        <v>46</v>
      </c>
      <c r="J5" s="185" t="s">
        <v>45</v>
      </c>
      <c r="K5" s="185" t="s">
        <v>84</v>
      </c>
      <c r="L5" s="185" t="s">
        <v>47</v>
      </c>
      <c r="M5" s="185" t="s">
        <v>43</v>
      </c>
      <c r="N5" s="185" t="s">
        <v>44</v>
      </c>
      <c r="O5" s="185" t="s">
        <v>37</v>
      </c>
      <c r="P5" s="185" t="s">
        <v>38</v>
      </c>
      <c r="Q5" s="185" t="s">
        <v>34</v>
      </c>
      <c r="R5" s="185" t="s">
        <v>35</v>
      </c>
      <c r="S5" s="185" t="s">
        <v>87</v>
      </c>
      <c r="T5" s="185" t="s">
        <v>86</v>
      </c>
      <c r="U5" s="185" t="s">
        <v>85</v>
      </c>
      <c r="V5" s="185" t="s">
        <v>36</v>
      </c>
      <c r="W5" s="185" t="s">
        <v>100</v>
      </c>
      <c r="X5" s="116" t="s">
        <v>319</v>
      </c>
      <c r="Y5" s="116" t="s">
        <v>310</v>
      </c>
      <c r="Z5" s="117" t="s">
        <v>311</v>
      </c>
      <c r="AA5" s="116" t="s">
        <v>312</v>
      </c>
      <c r="AB5" s="118" t="s">
        <v>313</v>
      </c>
      <c r="AC5" s="118" t="s">
        <v>314</v>
      </c>
      <c r="AD5" s="118" t="s">
        <v>315</v>
      </c>
      <c r="AE5" s="118" t="s">
        <v>316</v>
      </c>
      <c r="AF5" s="119" t="s">
        <v>317</v>
      </c>
      <c r="AG5" s="118" t="s">
        <v>318</v>
      </c>
    </row>
    <row r="6" spans="1:33" s="12" customFormat="1">
      <c r="A6" s="120" t="s">
        <v>183</v>
      </c>
      <c r="B6" s="121" t="s">
        <v>326</v>
      </c>
      <c r="C6" s="138" t="s">
        <v>118</v>
      </c>
      <c r="D6" s="138" t="s">
        <v>118</v>
      </c>
      <c r="E6" s="138" t="s">
        <v>118</v>
      </c>
      <c r="F6" s="138" t="s">
        <v>118</v>
      </c>
      <c r="G6" s="138" t="s">
        <v>118</v>
      </c>
      <c r="H6" s="138" t="s">
        <v>118</v>
      </c>
      <c r="I6" s="138" t="s">
        <v>125</v>
      </c>
      <c r="J6" s="138" t="s">
        <v>121</v>
      </c>
      <c r="K6" s="138" t="s">
        <v>120</v>
      </c>
      <c r="L6" s="138" t="s">
        <v>126</v>
      </c>
      <c r="M6" s="138" t="s">
        <v>119</v>
      </c>
      <c r="N6" s="138" t="s">
        <v>124</v>
      </c>
      <c r="O6" s="138" t="s">
        <v>127</v>
      </c>
      <c r="P6" s="138" t="s">
        <v>128</v>
      </c>
      <c r="Q6" s="138" t="s">
        <v>129</v>
      </c>
      <c r="R6" s="138" t="s">
        <v>130</v>
      </c>
      <c r="S6" s="138" t="s">
        <v>131</v>
      </c>
      <c r="T6" s="138" t="s">
        <v>132</v>
      </c>
      <c r="U6" s="138" t="s">
        <v>133</v>
      </c>
      <c r="V6" s="138" t="s">
        <v>134</v>
      </c>
      <c r="W6" s="138" t="s">
        <v>135</v>
      </c>
      <c r="X6" s="122" t="s">
        <v>220</v>
      </c>
      <c r="Y6" s="122" t="s">
        <v>146</v>
      </c>
      <c r="Z6" s="123" t="s">
        <v>150</v>
      </c>
      <c r="AA6" s="122" t="s">
        <v>153</v>
      </c>
      <c r="AB6" s="124" t="s">
        <v>151</v>
      </c>
      <c r="AC6" s="124" t="s">
        <v>151</v>
      </c>
      <c r="AD6" s="124" t="s">
        <v>156</v>
      </c>
      <c r="AE6" s="124" t="s">
        <v>156</v>
      </c>
      <c r="AF6" s="124" t="s">
        <v>156</v>
      </c>
      <c r="AG6" s="124" t="s">
        <v>156</v>
      </c>
    </row>
    <row r="7" spans="1:33" s="12" customFormat="1">
      <c r="A7" s="125" t="s">
        <v>74</v>
      </c>
      <c r="B7" s="126"/>
      <c r="C7" s="139"/>
      <c r="D7" s="139"/>
      <c r="E7" s="139"/>
      <c r="F7" s="139"/>
      <c r="G7" s="139"/>
      <c r="H7" s="139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41"/>
      <c r="Y7" s="141"/>
      <c r="Z7" s="141"/>
      <c r="AA7" s="141"/>
      <c r="AB7" s="141"/>
      <c r="AC7" s="141"/>
      <c r="AD7" s="141"/>
      <c r="AE7" s="141"/>
      <c r="AF7" s="141"/>
      <c r="AG7" s="142"/>
    </row>
    <row r="8" spans="1:33">
      <c r="A8" s="43">
        <f>'3. INFORMACIÓN'!$B$12</f>
        <v>0</v>
      </c>
      <c r="B8" s="43" t="str">
        <f>'6. USO DIRECTO DE AGUA'!A6</f>
        <v>EJEMPLO: AGUA POTABLE - CASINO Y SERVICIOS SANITARIOS</v>
      </c>
      <c r="C8" s="61">
        <f>VLOOKUP(B8,'6. USO DIRECTO DE AGUA'!$A$4:$O$12,15,FALSE)/$B$2</f>
        <v>0</v>
      </c>
      <c r="D8" s="61"/>
      <c r="E8" s="61"/>
      <c r="F8" s="140"/>
      <c r="G8" s="140"/>
      <c r="H8" s="140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43"/>
      <c r="Y8" s="143"/>
      <c r="Z8" s="143"/>
      <c r="AA8" s="143"/>
      <c r="AB8" s="143"/>
      <c r="AC8" s="143"/>
      <c r="AD8" s="143"/>
      <c r="AE8" s="128">
        <f>C8*'10. FC INDICADORES'!$L$8*0.5</f>
        <v>0</v>
      </c>
      <c r="AF8" s="143"/>
      <c r="AG8" s="143"/>
    </row>
    <row r="9" spans="1:33">
      <c r="A9" s="43">
        <f>'3. INFORMACIÓN'!$B$12</f>
        <v>0</v>
      </c>
      <c r="B9" s="43" t="str">
        <f>'6. USO DIRECTO DE AGUA'!A7</f>
        <v xml:space="preserve">AGUA POTABLE - </v>
      </c>
      <c r="C9" s="61">
        <f>VLOOKUP(B9,'6. USO DIRECTO DE AGUA'!$A$4:$O$12,15,FALSE)/$B$2</f>
        <v>0</v>
      </c>
      <c r="D9" s="61"/>
      <c r="E9" s="61"/>
      <c r="F9" s="140"/>
      <c r="G9" s="140"/>
      <c r="H9" s="140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43"/>
      <c r="Y9" s="143"/>
      <c r="Z9" s="143"/>
      <c r="AA9" s="143"/>
      <c r="AB9" s="143"/>
      <c r="AC9" s="143"/>
      <c r="AD9" s="143"/>
      <c r="AE9" s="128">
        <f>C9*'10. FC INDICADORES'!$L$8*0.5</f>
        <v>0</v>
      </c>
      <c r="AF9" s="143"/>
      <c r="AG9" s="143"/>
    </row>
    <row r="10" spans="1:33">
      <c r="A10" s="43">
        <f>'3. INFORMACIÓN'!$B$12</f>
        <v>0</v>
      </c>
      <c r="B10" s="43" t="str">
        <f>'6. USO DIRECTO DE AGUA'!A8</f>
        <v xml:space="preserve">AGUA POTABLE - </v>
      </c>
      <c r="C10" s="61">
        <f>VLOOKUP(B10,'6. USO DIRECTO DE AGUA'!$A$4:$O$12,15,FALSE)/$B$2</f>
        <v>0</v>
      </c>
      <c r="D10" s="61"/>
      <c r="E10" s="61"/>
      <c r="F10" s="140"/>
      <c r="G10" s="140"/>
      <c r="H10" s="140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43"/>
      <c r="Y10" s="143"/>
      <c r="Z10" s="143"/>
      <c r="AA10" s="143"/>
      <c r="AB10" s="143"/>
      <c r="AC10" s="143"/>
      <c r="AD10" s="143"/>
      <c r="AE10" s="128">
        <f>C10*'10. FC INDICADORES'!$L$8*0.5</f>
        <v>0</v>
      </c>
      <c r="AF10" s="143"/>
      <c r="AG10" s="143"/>
    </row>
    <row r="11" spans="1:33">
      <c r="A11" s="43">
        <f>'3. INFORMACIÓN'!$B$12</f>
        <v>0</v>
      </c>
      <c r="B11" s="43" t="str">
        <f>'6. USO DIRECTO DE AGUA'!A9</f>
        <v xml:space="preserve">AGUA POTABLE - </v>
      </c>
      <c r="C11" s="61">
        <f>VLOOKUP(B11,'6. USO DIRECTO DE AGUA'!$A$4:$O$12,15,FALSE)/$B$2</f>
        <v>0</v>
      </c>
      <c r="D11" s="61"/>
      <c r="E11" s="61"/>
      <c r="F11" s="140"/>
      <c r="G11" s="140"/>
      <c r="H11" s="140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43"/>
      <c r="Y11" s="143"/>
      <c r="Z11" s="143"/>
      <c r="AA11" s="143"/>
      <c r="AB11" s="143"/>
      <c r="AC11" s="143"/>
      <c r="AD11" s="143"/>
      <c r="AE11" s="128">
        <f>C11*'10. FC INDICADORES'!$L$8*0.5</f>
        <v>0</v>
      </c>
      <c r="AF11" s="143"/>
      <c r="AG11" s="143"/>
    </row>
    <row r="12" spans="1:33">
      <c r="A12" s="43">
        <f>'3. INFORMACIÓN'!$B$12</f>
        <v>0</v>
      </c>
      <c r="B12" s="43" t="str">
        <f>'6. USO DIRECTO DE AGUA'!A10</f>
        <v xml:space="preserve">AGUA POTABLE - </v>
      </c>
      <c r="C12" s="61">
        <f>VLOOKUP(B12,'6. USO DIRECTO DE AGUA'!$A$4:$O$12,15,FALSE)/$B$2</f>
        <v>0</v>
      </c>
      <c r="D12" s="61"/>
      <c r="E12" s="61"/>
      <c r="F12" s="140"/>
      <c r="G12" s="140"/>
      <c r="H12" s="140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43"/>
      <c r="Y12" s="143"/>
      <c r="Z12" s="143"/>
      <c r="AA12" s="143"/>
      <c r="AB12" s="143"/>
      <c r="AC12" s="143"/>
      <c r="AD12" s="143"/>
      <c r="AE12" s="128">
        <f>C12*'10. FC INDICADORES'!$L$8*0.5</f>
        <v>0</v>
      </c>
      <c r="AF12" s="143"/>
      <c r="AG12" s="143"/>
    </row>
    <row r="13" spans="1:33">
      <c r="A13" s="43">
        <f>'3. INFORMACIÓN'!$B$12</f>
        <v>0</v>
      </c>
      <c r="B13" s="43" t="str">
        <f>'6. USO DIRECTO DE AGUA'!A16</f>
        <v>EJEMPLO: AGUA DE POZO - LAVADO DE MATERIAS PRIMAS</v>
      </c>
      <c r="C13" s="61"/>
      <c r="D13" s="61">
        <f>VLOOKUP(B13,'6. USO DIRECTO DE AGUA'!$A$14:$O$22,15,FALSE)/$B$2</f>
        <v>0</v>
      </c>
      <c r="E13" s="61"/>
      <c r="F13" s="140"/>
      <c r="G13" s="140"/>
      <c r="H13" s="140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43"/>
      <c r="Y13" s="143"/>
      <c r="Z13" s="143"/>
      <c r="AA13" s="143"/>
      <c r="AB13" s="143"/>
      <c r="AC13" s="143"/>
      <c r="AD13" s="143"/>
      <c r="AE13" s="128">
        <f>D13*'10. FC INDICADORES'!$L$8</f>
        <v>0</v>
      </c>
      <c r="AF13" s="143"/>
      <c r="AG13" s="143"/>
    </row>
    <row r="14" spans="1:33">
      <c r="A14" s="43">
        <f>'3. INFORMACIÓN'!$B$12</f>
        <v>0</v>
      </c>
      <c r="B14" s="43" t="str">
        <f>'6. USO DIRECTO DE AGUA'!A17</f>
        <v>EJEMPLO: AGUA DE POZO - LIMPIEZA DE EQUIPOS</v>
      </c>
      <c r="C14" s="61"/>
      <c r="D14" s="61">
        <f>VLOOKUP(B14,'6. USO DIRECTO DE AGUA'!$A$14:$O$22,15,FALSE)/$B$2</f>
        <v>0</v>
      </c>
      <c r="E14" s="61"/>
      <c r="F14" s="140"/>
      <c r="G14" s="140"/>
      <c r="H14" s="140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43"/>
      <c r="Y14" s="143"/>
      <c r="Z14" s="143"/>
      <c r="AA14" s="143"/>
      <c r="AB14" s="143"/>
      <c r="AC14" s="143"/>
      <c r="AD14" s="143"/>
      <c r="AE14" s="128">
        <f>D14*'10. FC INDICADORES'!$L$8</f>
        <v>0</v>
      </c>
      <c r="AF14" s="143"/>
      <c r="AG14" s="143"/>
    </row>
    <row r="15" spans="1:33">
      <c r="A15" s="43">
        <f>'3. INFORMACIÓN'!$B$12</f>
        <v>0</v>
      </c>
      <c r="B15" s="43" t="str">
        <f>'6. USO DIRECTO DE AGUA'!A18</f>
        <v xml:space="preserve">AGUA DE POZO - </v>
      </c>
      <c r="C15" s="61"/>
      <c r="D15" s="61">
        <f>VLOOKUP(B15,'6. USO DIRECTO DE AGUA'!$A$14:$O$22,15,FALSE)/$B$2</f>
        <v>0</v>
      </c>
      <c r="E15" s="61"/>
      <c r="F15" s="140"/>
      <c r="G15" s="140"/>
      <c r="H15" s="140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43"/>
      <c r="Y15" s="143"/>
      <c r="Z15" s="143"/>
      <c r="AA15" s="143"/>
      <c r="AB15" s="143"/>
      <c r="AC15" s="143"/>
      <c r="AD15" s="143"/>
      <c r="AE15" s="128">
        <f>D15*'10. FC INDICADORES'!$L$8</f>
        <v>0</v>
      </c>
      <c r="AF15" s="143"/>
      <c r="AG15" s="143"/>
    </row>
    <row r="16" spans="1:33">
      <c r="A16" s="43">
        <f>'3. INFORMACIÓN'!$B$12</f>
        <v>0</v>
      </c>
      <c r="B16" s="43" t="str">
        <f>'6. USO DIRECTO DE AGUA'!A19</f>
        <v xml:space="preserve">AGUA DE POZO - </v>
      </c>
      <c r="C16" s="61"/>
      <c r="D16" s="61">
        <f>VLOOKUP(B16,'6. USO DIRECTO DE AGUA'!$A$14:$O$22,15,FALSE)/$B$2</f>
        <v>0</v>
      </c>
      <c r="E16" s="61"/>
      <c r="F16" s="140"/>
      <c r="G16" s="140"/>
      <c r="H16" s="140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43"/>
      <c r="Y16" s="143"/>
      <c r="Z16" s="143"/>
      <c r="AA16" s="143"/>
      <c r="AB16" s="143"/>
      <c r="AC16" s="143"/>
      <c r="AD16" s="143"/>
      <c r="AE16" s="128">
        <f>D16*'10. FC INDICADORES'!$L$8</f>
        <v>0</v>
      </c>
      <c r="AF16" s="143"/>
      <c r="AG16" s="143"/>
    </row>
    <row r="17" spans="1:33">
      <c r="A17" s="43">
        <f>'3. INFORMACIÓN'!$B$12</f>
        <v>0</v>
      </c>
      <c r="B17" s="43" t="str">
        <f>'6. USO DIRECTO DE AGUA'!A20</f>
        <v xml:space="preserve">AGUA DE POZO - </v>
      </c>
      <c r="C17" s="61"/>
      <c r="D17" s="61">
        <f>VLOOKUP(B17,'6. USO DIRECTO DE AGUA'!$A$14:$O$22,15,FALSE)/$B$2</f>
        <v>0</v>
      </c>
      <c r="E17" s="61"/>
      <c r="F17" s="140"/>
      <c r="G17" s="140"/>
      <c r="H17" s="140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43"/>
      <c r="Y17" s="143"/>
      <c r="Z17" s="143"/>
      <c r="AA17" s="143"/>
      <c r="AB17" s="143"/>
      <c r="AC17" s="143"/>
      <c r="AD17" s="143"/>
      <c r="AE17" s="128">
        <f>D17*'10. FC INDICADORES'!$L$8</f>
        <v>0</v>
      </c>
      <c r="AF17" s="143"/>
      <c r="AG17" s="143"/>
    </row>
    <row r="18" spans="1:33">
      <c r="A18" s="43">
        <f>'3. INFORMACIÓN'!$B$12</f>
        <v>0</v>
      </c>
      <c r="B18" s="43" t="str">
        <f>'6. USO DIRECTO DE AGUA'!A26</f>
        <v>EJEMPLO: AGUA DE CANAL "NOMBRE DEL CANAL" - CONDENSADORES EVAPORATIVOS</v>
      </c>
      <c r="C18" s="61"/>
      <c r="D18" s="61"/>
      <c r="E18" s="61">
        <f>VLOOKUP(B18,'6. USO DIRECTO DE AGUA'!$A$24:$O$32,15,FALSE)/$B$2</f>
        <v>0</v>
      </c>
      <c r="F18" s="140"/>
      <c r="G18" s="140"/>
      <c r="H18" s="140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43"/>
      <c r="Y18" s="143"/>
      <c r="Z18" s="143"/>
      <c r="AA18" s="143"/>
      <c r="AB18" s="143"/>
      <c r="AC18" s="143"/>
      <c r="AD18" s="143"/>
      <c r="AE18" s="128"/>
      <c r="AF18" s="143"/>
      <c r="AG18" s="143"/>
    </row>
    <row r="19" spans="1:33">
      <c r="A19" s="43">
        <f>'3. INFORMACIÓN'!$B$12</f>
        <v>0</v>
      </c>
      <c r="B19" s="43" t="str">
        <f>'6. USO DIRECTO DE AGUA'!A27</f>
        <v xml:space="preserve">AGUA DE XXX "INDICAR NOMBRE DE XXX" - </v>
      </c>
      <c r="C19" s="61"/>
      <c r="D19" s="61"/>
      <c r="E19" s="61">
        <f>VLOOKUP(B19,'6. USO DIRECTO DE AGUA'!$A$24:$O$32,15,FALSE)/$B$2</f>
        <v>0</v>
      </c>
      <c r="F19" s="140"/>
      <c r="G19" s="140"/>
      <c r="H19" s="140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43"/>
      <c r="Y19" s="143"/>
      <c r="Z19" s="143"/>
      <c r="AA19" s="143"/>
      <c r="AB19" s="143"/>
      <c r="AC19" s="143"/>
      <c r="AD19" s="143"/>
      <c r="AE19" s="128"/>
      <c r="AF19" s="143"/>
      <c r="AG19" s="143"/>
    </row>
    <row r="20" spans="1:33">
      <c r="A20" s="43">
        <f>'3. INFORMACIÓN'!$B$12</f>
        <v>0</v>
      </c>
      <c r="B20" s="43" t="str">
        <f>'6. USO DIRECTO DE AGUA'!A28</f>
        <v xml:space="preserve">AGUA DE XXX "INDICAR NOMBRE DE XXX" - </v>
      </c>
      <c r="C20" s="61"/>
      <c r="D20" s="61"/>
      <c r="E20" s="61">
        <f>VLOOKUP(B20,'6. USO DIRECTO DE AGUA'!$A$24:$O$32,15,FALSE)/$B$2</f>
        <v>0</v>
      </c>
      <c r="F20" s="140"/>
      <c r="G20" s="140"/>
      <c r="H20" s="140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43"/>
      <c r="Y20" s="143"/>
      <c r="Z20" s="143"/>
      <c r="AA20" s="143"/>
      <c r="AB20" s="143"/>
      <c r="AC20" s="143"/>
      <c r="AD20" s="143"/>
      <c r="AE20" s="128"/>
      <c r="AF20" s="143"/>
      <c r="AG20" s="143"/>
    </row>
    <row r="21" spans="1:33">
      <c r="A21" s="43">
        <f>'3. INFORMACIÓN'!$B$12</f>
        <v>0</v>
      </c>
      <c r="B21" s="43" t="str">
        <f>'6. USO DIRECTO DE AGUA'!A29</f>
        <v xml:space="preserve">AGUA DE XXX "INDICAR NOMBRE DE XXX" - </v>
      </c>
      <c r="C21" s="61"/>
      <c r="D21" s="61"/>
      <c r="E21" s="61">
        <f>VLOOKUP(B21,'6. USO DIRECTO DE AGUA'!$A$24:$O$32,15,FALSE)/$B$2</f>
        <v>0</v>
      </c>
      <c r="F21" s="140"/>
      <c r="G21" s="140"/>
      <c r="H21" s="140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43"/>
      <c r="Y21" s="143"/>
      <c r="Z21" s="143"/>
      <c r="AA21" s="143"/>
      <c r="AB21" s="143"/>
      <c r="AC21" s="143"/>
      <c r="AD21" s="143"/>
      <c r="AE21" s="128"/>
      <c r="AF21" s="143"/>
      <c r="AG21" s="143"/>
    </row>
    <row r="22" spans="1:33">
      <c r="A22" s="43">
        <f>'3. INFORMACIÓN'!$B$12</f>
        <v>0</v>
      </c>
      <c r="B22" s="43" t="str">
        <f>'6. USO DIRECTO DE AGUA'!A30</f>
        <v xml:space="preserve">AGUA DE XXX "INDICAR NOMBRE DE XXX" - </v>
      </c>
      <c r="C22" s="61"/>
      <c r="D22" s="61"/>
      <c r="E22" s="61">
        <f>VLOOKUP(B22,'6. USO DIRECTO DE AGUA'!$A$24:$O$32,15,FALSE)/$B$2</f>
        <v>0</v>
      </c>
      <c r="F22" s="140"/>
      <c r="G22" s="140"/>
      <c r="H22" s="140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43"/>
      <c r="Y22" s="143"/>
      <c r="Z22" s="143"/>
      <c r="AA22" s="143"/>
      <c r="AB22" s="143"/>
      <c r="AC22" s="143"/>
      <c r="AD22" s="143"/>
      <c r="AE22" s="128"/>
      <c r="AF22" s="143"/>
      <c r="AG22" s="143"/>
    </row>
    <row r="23" spans="1:33" s="12" customFormat="1">
      <c r="A23" s="125" t="s">
        <v>78</v>
      </c>
      <c r="B23" s="126"/>
      <c r="C23" s="139"/>
      <c r="D23" s="139"/>
      <c r="E23" s="139"/>
      <c r="F23" s="139"/>
      <c r="G23" s="139"/>
      <c r="H23" s="139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41"/>
      <c r="Y23" s="141"/>
      <c r="Z23" s="141"/>
      <c r="AA23" s="141"/>
      <c r="AB23" s="141"/>
      <c r="AC23" s="141"/>
      <c r="AD23" s="141"/>
      <c r="AE23" s="141"/>
      <c r="AF23" s="141"/>
      <c r="AG23" s="142"/>
    </row>
    <row r="24" spans="1:33">
      <c r="A24" s="43">
        <f>'3. INFORMACIÓN'!$B$12</f>
        <v>0</v>
      </c>
      <c r="B24" s="43" t="str">
        <f>'6. USO DIRECTO DE AGUA'!A40</f>
        <v>EJEMPLO: DESCARGA PTAR - CANAL "NOMBRE DEL CANAL"</v>
      </c>
      <c r="C24" s="61"/>
      <c r="D24" s="61"/>
      <c r="E24" s="61"/>
      <c r="F24" s="61">
        <f>VLOOKUP(B24,'6. USO DIRECTO DE AGUA'!$A$38:$O$43,15,FALSE)/$B$2</f>
        <v>0</v>
      </c>
      <c r="G24" s="61"/>
      <c r="H24" s="61"/>
      <c r="I24" s="128">
        <f>INDEX('9. EMISIÓN CONTAMINANTES'!$A$4:$Q$8,MATCH($B$24,'9. EMISIÓN CONTAMINANTES'!$A$4:$A$8,0),MATCH(I5,'9. EMISIÓN CONTAMINANTES'!$A$4:$Q$4,0))/$B$2</f>
        <v>0</v>
      </c>
      <c r="J24" s="128">
        <f>INDEX('9. EMISIÓN CONTAMINANTES'!$A$4:$Q$8,MATCH($B$24,'9. EMISIÓN CONTAMINANTES'!$A$4:$A$8,0),MATCH(J5,'9. EMISIÓN CONTAMINANTES'!$A$4:$Q$4,0))/$B$2</f>
        <v>0</v>
      </c>
      <c r="K24" s="128">
        <f>INDEX('9. EMISIÓN CONTAMINANTES'!$A$4:$Q$8,MATCH($B$24,'9. EMISIÓN CONTAMINANTES'!$A$4:$A$8,0),MATCH(K5,'9. EMISIÓN CONTAMINANTES'!$A$4:$Q$4,0))/$B$2</f>
        <v>0</v>
      </c>
      <c r="L24" s="128">
        <f>INDEX('9. EMISIÓN CONTAMINANTES'!$A$4:$Q$8,MATCH($B$24,'9. EMISIÓN CONTAMINANTES'!$A$4:$A$8,0),MATCH(L5,'9. EMISIÓN CONTAMINANTES'!$A$4:$Q$4,0))/$B$2</f>
        <v>0</v>
      </c>
      <c r="M24" s="128">
        <f>INDEX('9. EMISIÓN CONTAMINANTES'!$A$4:$Q$8,MATCH($B$24,'9. EMISIÓN CONTAMINANTES'!$A$4:$A$8,0),MATCH(M5,'9. EMISIÓN CONTAMINANTES'!$A$4:$Q$4,0))/$B$2</f>
        <v>0</v>
      </c>
      <c r="N24" s="128">
        <f>INDEX('9. EMISIÓN CONTAMINANTES'!$A$4:$Q$8,MATCH($B$24,'9. EMISIÓN CONTAMINANTES'!$A$4:$A$8,0),MATCH(N5,'9. EMISIÓN CONTAMINANTES'!$A$4:$Q$4,0))/$B$2</f>
        <v>0</v>
      </c>
      <c r="O24" s="128">
        <f>INDEX('9. EMISIÓN CONTAMINANTES'!$A$4:$Q$8,MATCH($B$24,'9. EMISIÓN CONTAMINANTES'!$A$4:$A$8,0),MATCH(O5,'9. EMISIÓN CONTAMINANTES'!$A$4:$Q$4,0))/$B$2</f>
        <v>0</v>
      </c>
      <c r="P24" s="128">
        <f>INDEX('9. EMISIÓN CONTAMINANTES'!$A$4:$Q$8,MATCH($B$24,'9. EMISIÓN CONTAMINANTES'!$A$4:$A$8,0),MATCH(P5,'9. EMISIÓN CONTAMINANTES'!$A$4:$Q$4,0))/$B$2</f>
        <v>0</v>
      </c>
      <c r="Q24" s="128">
        <f>INDEX('9. EMISIÓN CONTAMINANTES'!$A$4:$Q$8,MATCH($B$24,'9. EMISIÓN CONTAMINANTES'!$A$4:$A$8,0),MATCH(Q5,'9. EMISIÓN CONTAMINANTES'!$A$4:$Q$4,0))/$B$2</f>
        <v>0</v>
      </c>
      <c r="R24" s="128">
        <f>INDEX('9. EMISIÓN CONTAMINANTES'!$A$4:$Q$8,MATCH($B$24,'9. EMISIÓN CONTAMINANTES'!$A$4:$A$8,0),MATCH(R5,'9. EMISIÓN CONTAMINANTES'!$A$4:$Q$4,0))/$B$2</f>
        <v>0</v>
      </c>
      <c r="S24" s="128">
        <f>INDEX('9. EMISIÓN CONTAMINANTES'!$A$4:$Q$8,MATCH($B$24,'9. EMISIÓN CONTAMINANTES'!$A$4:$A$8,0),MATCH(S5,'9. EMISIÓN CONTAMINANTES'!$A$4:$Q$4,0))/$B$2</f>
        <v>0</v>
      </c>
      <c r="T24" s="128">
        <f>INDEX('9. EMISIÓN CONTAMINANTES'!$A$4:$Q$8,MATCH($B$24,'9. EMISIÓN CONTAMINANTES'!$A$4:$A$8,0),MATCH(T5,'9. EMISIÓN CONTAMINANTES'!$A$4:$Q$4,0))/$B$2</f>
        <v>0</v>
      </c>
      <c r="U24" s="128">
        <f>INDEX('9. EMISIÓN CONTAMINANTES'!$A$4:$Q$8,MATCH($B$24,'9. EMISIÓN CONTAMINANTES'!$A$4:$A$8,0),MATCH(U5,'9. EMISIÓN CONTAMINANTES'!$A$4:$Q$4,0))/$B$2</f>
        <v>0</v>
      </c>
      <c r="V24" s="128">
        <f>INDEX('9. EMISIÓN CONTAMINANTES'!$A$4:$Q$8,MATCH($B$24,'9. EMISIÓN CONTAMINANTES'!$A$4:$A$8,0),MATCH(V5,'9. EMISIÓN CONTAMINANTES'!$A$4:$Q$4,0))/$B$2</f>
        <v>0</v>
      </c>
      <c r="W24" s="128">
        <f>INDEX('9. EMISIÓN CONTAMINANTES'!$A$4:$Q$8,MATCH($B$24,'9. EMISIÓN CONTAMINANTES'!$A$4:$A$8,0),MATCH(W5,'9. EMISIÓN CONTAMINANTES'!$A$4:$Q$4,0))/$B$2</f>
        <v>0</v>
      </c>
      <c r="X24" s="128"/>
      <c r="Y24" s="128">
        <f>O24*'10. FC INDICADORES'!$G$15+P24*'10. FC INDICADORES'!$G$16+Q24*'10. FC INDICADORES'!$G$17+R24*'10. FC INDICADORES'!$G$18+S24*'10. FC INDICADORES'!$G$19+T24*'10. FC INDICADORES'!$G$20+U24*'10. FC INDICADORES'!$G$21+V24*'10. FC INDICADORES'!$G$22+W24*'10. FC INDICADORES'!$G$23</f>
        <v>0</v>
      </c>
      <c r="Z24" s="128">
        <f>O24*'10. FC INDICADORES'!$H$15+P24*'10. FC INDICADORES'!$H$16+Q24*'10. FC INDICADORES'!$H$17+R24*'10. FC INDICADORES'!$H$18+S24*'10. FC INDICADORES'!$H$19+T24*'10. FC INDICADORES'!$H$20+U24*'10. FC INDICADORES'!$H$21+V24*'10. FC INDICADORES'!$H$22+W24*'10. FC INDICADORES'!$H$23</f>
        <v>0</v>
      </c>
      <c r="AA24" s="128">
        <f>K24*'10. FC INDICADORES'!$E$28+M24*'10. FC INDICADORES'!$E$30</f>
        <v>0</v>
      </c>
      <c r="AB24" s="143"/>
      <c r="AC24" s="128">
        <f>O24*'10. FC INDICADORES'!$K$15+P24*'10. FC INDICADORES'!$K$16+Q24*'10. FC INDICADORES'!$K$17+R24*'10. FC INDICADORES'!$K$18+S24*'10. FC INDICADORES'!$K$19+T24*'10. FC INDICADORES'!$K$20+U24*'10. FC INDICADORES'!$K$21+V24*'10. FC INDICADORES'!$K$22+W24*'10. FC INDICADORES'!$K$23</f>
        <v>0</v>
      </c>
      <c r="AD24" s="143"/>
      <c r="AE24" s="143"/>
      <c r="AF24" s="128">
        <f>Z24*'10. FC INDICADORES'!$B$35</f>
        <v>0</v>
      </c>
      <c r="AG24" s="128">
        <f>AA24*'10. FC INDICADORES'!$B$37</f>
        <v>0</v>
      </c>
    </row>
    <row r="25" spans="1:33">
      <c r="A25" s="43">
        <f>'3. INFORMACIÓN'!$B$12</f>
        <v>0</v>
      </c>
      <c r="B25" s="43" t="str">
        <f>'6. USO DIRECTO DE AGUA'!A41</f>
        <v>PROCESO/EQUIPO QUE DESCARGA - NOMBRE CUERPO RECEPTOR</v>
      </c>
      <c r="C25" s="61"/>
      <c r="D25" s="61"/>
      <c r="E25" s="61"/>
      <c r="F25" s="61">
        <f>VLOOKUP(B25,'6. USO DIRECTO DE AGUA'!$A$38:$O$43,15,FALSE)/$B$2</f>
        <v>0</v>
      </c>
      <c r="G25" s="61"/>
      <c r="H25" s="61"/>
      <c r="I25" s="128">
        <f>INDEX('9. EMISIÓN CONTAMINANTES'!$A$4:$Q$8,MATCH($B$25,'9. EMISIÓN CONTAMINANTES'!$A$4:$A$8,0),MATCH(I5,'9. EMISIÓN CONTAMINANTES'!$A$4:$Q$4,0))/$B$2</f>
        <v>0</v>
      </c>
      <c r="J25" s="128">
        <f>INDEX('9. EMISIÓN CONTAMINANTES'!$A$4:$Q$8,MATCH($B$25,'9. EMISIÓN CONTAMINANTES'!$A$4:$A$8,0),MATCH(J5,'9. EMISIÓN CONTAMINANTES'!$A$4:$Q$4,0))/$B$2</f>
        <v>0</v>
      </c>
      <c r="K25" s="128">
        <f>INDEX('9. EMISIÓN CONTAMINANTES'!$A$4:$Q$8,MATCH($B$25,'9. EMISIÓN CONTAMINANTES'!$A$4:$A$8,0),MATCH(K5,'9. EMISIÓN CONTAMINANTES'!$A$4:$Q$4,0))/$B$2</f>
        <v>0</v>
      </c>
      <c r="L25" s="128">
        <f>INDEX('9. EMISIÓN CONTAMINANTES'!$A$4:$Q$8,MATCH($B$25,'9. EMISIÓN CONTAMINANTES'!$A$4:$A$8,0),MATCH(L5,'9. EMISIÓN CONTAMINANTES'!$A$4:$Q$4,0))/$B$2</f>
        <v>0</v>
      </c>
      <c r="M25" s="128">
        <f>INDEX('9. EMISIÓN CONTAMINANTES'!$A$4:$Q$8,MATCH($B$25,'9. EMISIÓN CONTAMINANTES'!$A$4:$A$8,0),MATCH(M5,'9. EMISIÓN CONTAMINANTES'!$A$4:$Q$4,0))/$B$2</f>
        <v>0</v>
      </c>
      <c r="N25" s="128">
        <f>INDEX('9. EMISIÓN CONTAMINANTES'!$A$4:$Q$8,MATCH($B$25,'9. EMISIÓN CONTAMINANTES'!$A$4:$A$8,0),MATCH(N5,'9. EMISIÓN CONTAMINANTES'!$A$4:$Q$4,0))/$B$2</f>
        <v>0</v>
      </c>
      <c r="O25" s="128">
        <f>INDEX('9. EMISIÓN CONTAMINANTES'!$A$4:$Q$8,MATCH($B$25,'9. EMISIÓN CONTAMINANTES'!$A$4:$A$8,0),MATCH(O5,'9. EMISIÓN CONTAMINANTES'!$A$4:$Q$4,0))/$B$2</f>
        <v>0</v>
      </c>
      <c r="P25" s="128">
        <f>INDEX('9. EMISIÓN CONTAMINANTES'!$A$4:$Q$8,MATCH($B$25,'9. EMISIÓN CONTAMINANTES'!$A$4:$A$8,0),MATCH(P5,'9. EMISIÓN CONTAMINANTES'!$A$4:$Q$4,0))/$B$2</f>
        <v>0</v>
      </c>
      <c r="Q25" s="128">
        <f>INDEX('9. EMISIÓN CONTAMINANTES'!$A$4:$Q$8,MATCH($B$25,'9. EMISIÓN CONTAMINANTES'!$A$4:$A$8,0),MATCH(Q5,'9. EMISIÓN CONTAMINANTES'!$A$4:$Q$4,0))/$B$2</f>
        <v>0</v>
      </c>
      <c r="R25" s="128">
        <f>INDEX('9. EMISIÓN CONTAMINANTES'!$A$4:$Q$8,MATCH($B$25,'9. EMISIÓN CONTAMINANTES'!$A$4:$A$8,0),MATCH(R5,'9. EMISIÓN CONTAMINANTES'!$A$4:$Q$4,0))/$B$2</f>
        <v>0</v>
      </c>
      <c r="S25" s="128">
        <f>INDEX('9. EMISIÓN CONTAMINANTES'!$A$4:$Q$8,MATCH($B$25,'9. EMISIÓN CONTAMINANTES'!$A$4:$A$8,0),MATCH(S5,'9. EMISIÓN CONTAMINANTES'!$A$4:$Q$4,0))/$B$2</f>
        <v>0</v>
      </c>
      <c r="T25" s="128">
        <f>INDEX('9. EMISIÓN CONTAMINANTES'!$A$4:$Q$8,MATCH($B$25,'9. EMISIÓN CONTAMINANTES'!$A$4:$A$8,0),MATCH(T5,'9. EMISIÓN CONTAMINANTES'!$A$4:$Q$4,0))/$B$2</f>
        <v>0</v>
      </c>
      <c r="U25" s="128">
        <f>INDEX('9. EMISIÓN CONTAMINANTES'!$A$4:$Q$8,MATCH($B$25,'9. EMISIÓN CONTAMINANTES'!$A$4:$A$8,0),MATCH(U5,'9. EMISIÓN CONTAMINANTES'!$A$4:$Q$4,0))/$B$2</f>
        <v>0</v>
      </c>
      <c r="V25" s="128">
        <f>INDEX('9. EMISIÓN CONTAMINANTES'!$A$4:$Q$8,MATCH($B$25,'9. EMISIÓN CONTAMINANTES'!$A$4:$A$8,0),MATCH(V5,'9. EMISIÓN CONTAMINANTES'!$A$4:$Q$4,0))/$B$2</f>
        <v>0</v>
      </c>
      <c r="W25" s="128">
        <f>INDEX('9. EMISIÓN CONTAMINANTES'!$A$4:$Q$8,MATCH($B$25,'9. EMISIÓN CONTAMINANTES'!$A$4:$A$8,0),MATCH(W5,'9. EMISIÓN CONTAMINANTES'!$A$4:$Q$4,0))/$B$2</f>
        <v>0</v>
      </c>
      <c r="X25" s="128"/>
      <c r="Y25" s="128">
        <f>O25*'10. FC INDICADORES'!$G$15+P25*'10. FC INDICADORES'!$G$16+Q25*'10. FC INDICADORES'!$G$17+R25*'10. FC INDICADORES'!$G$18+S25*'10. FC INDICADORES'!$G$19+T25*'10. FC INDICADORES'!$G$20+U25*'10. FC INDICADORES'!$G$21+V25*'10. FC INDICADORES'!$G$22+W25*'10. FC INDICADORES'!$G$23</f>
        <v>0</v>
      </c>
      <c r="Z25" s="128">
        <f>O25*'10. FC INDICADORES'!$H$15+P25*'10. FC INDICADORES'!$H$16+Q25*'10. FC INDICADORES'!$H$17+R25*'10. FC INDICADORES'!$H$18+S25*'10. FC INDICADORES'!$H$19+T25*'10. FC INDICADORES'!$H$20+U25*'10. FC INDICADORES'!$H$21+V25*'10. FC INDICADORES'!$H$22+W25*'10. FC INDICADORES'!$H$23</f>
        <v>0</v>
      </c>
      <c r="AA25" s="128">
        <f>K25*'10. FC INDICADORES'!$E$28+M25*'10. FC INDICADORES'!$E$30</f>
        <v>0</v>
      </c>
      <c r="AB25" s="143"/>
      <c r="AC25" s="128">
        <f>O25*'10. FC INDICADORES'!$K$15+P25*'10. FC INDICADORES'!$K$16+Q25*'10. FC INDICADORES'!$K$17+R25*'10. FC INDICADORES'!$K$18+S25*'10. FC INDICADORES'!$K$19+T25*'10. FC INDICADORES'!$K$20+U25*'10. FC INDICADORES'!$K$21+V25*'10. FC INDICADORES'!$K$22+W25*'10. FC INDICADORES'!$K$23</f>
        <v>0</v>
      </c>
      <c r="AD25" s="143"/>
      <c r="AE25" s="143"/>
      <c r="AF25" s="128">
        <f>Z25*'10. FC INDICADORES'!$B$35</f>
        <v>0</v>
      </c>
      <c r="AG25" s="128">
        <f>AA25*'10. FC INDICADORES'!$B$37</f>
        <v>0</v>
      </c>
    </row>
    <row r="26" spans="1:33">
      <c r="A26" s="43">
        <f>'3. INFORMACIÓN'!$B$12</f>
        <v>0</v>
      </c>
      <c r="B26" s="43" t="str">
        <f>'6. USO DIRECTO DE AGUA'!A47</f>
        <v>EJEMPLO: INFILTRACIÓN AGUAS SERVIDAS TRATADAS - DREN DE AGUAS SERVIDAS</v>
      </c>
      <c r="C26" s="61"/>
      <c r="D26" s="61"/>
      <c r="E26" s="61"/>
      <c r="F26" s="61"/>
      <c r="G26" s="61">
        <f>VLOOKUP(B26,'6. USO DIRECTO DE AGUA'!$A$45:$O$50,15,FALSE)/$B$2</f>
        <v>0</v>
      </c>
      <c r="H26" s="61"/>
      <c r="I26" s="128">
        <f>INDEX('9. EMISIÓN CONTAMINANTES'!$A$10:$Q$14,MATCH($B$26,'9. EMISIÓN CONTAMINANTES'!$A$10:$A$14,0),MATCH(I5,'9. EMISIÓN CONTAMINANTES'!$A$10:$Q$10,0))/$B$2</f>
        <v>0</v>
      </c>
      <c r="J26" s="128">
        <f>INDEX('9. EMISIÓN CONTAMINANTES'!$A$10:$Q$14,MATCH($B$26,'9. EMISIÓN CONTAMINANTES'!$A$10:$A$14,0),MATCH(J5,'9. EMISIÓN CONTAMINANTES'!$A$10:$Q$10,0))/$B$2</f>
        <v>0</v>
      </c>
      <c r="K26" s="128">
        <f>INDEX('9. EMISIÓN CONTAMINANTES'!$A$10:$Q$14,MATCH($B$26,'9. EMISIÓN CONTAMINANTES'!$A$10:$A$14,0),MATCH(K5,'9. EMISIÓN CONTAMINANTES'!$A$10:$Q$10,0))/$B$2</f>
        <v>0</v>
      </c>
      <c r="L26" s="128">
        <f>INDEX('9. EMISIÓN CONTAMINANTES'!$A$10:$Q$14,MATCH($B$26,'9. EMISIÓN CONTAMINANTES'!$A$10:$A$14,0),MATCH(L5,'9. EMISIÓN CONTAMINANTES'!$A$10:$Q$10,0))/$B$2</f>
        <v>0</v>
      </c>
      <c r="M26" s="128">
        <f>INDEX('9. EMISIÓN CONTAMINANTES'!$A$10:$Q$14,MATCH($B$26,'9. EMISIÓN CONTAMINANTES'!$A$10:$A$14,0),MATCH(M5,'9. EMISIÓN CONTAMINANTES'!$A$10:$Q$10,0))/$B$2</f>
        <v>0</v>
      </c>
      <c r="N26" s="128">
        <f>INDEX('9. EMISIÓN CONTAMINANTES'!$A$10:$Q$14,MATCH($B$26,'9. EMISIÓN CONTAMINANTES'!$A$10:$A$14,0),MATCH(N5,'9. EMISIÓN CONTAMINANTES'!$A$10:$Q$10,0))/$B$2</f>
        <v>0</v>
      </c>
      <c r="O26" s="128">
        <f>INDEX('9. EMISIÓN CONTAMINANTES'!$A$10:$Q$14,MATCH($B$26,'9. EMISIÓN CONTAMINANTES'!$A$10:$A$14,0),MATCH(O5,'9. EMISIÓN CONTAMINANTES'!$A$10:$Q$10,0))/$B$2</f>
        <v>0</v>
      </c>
      <c r="P26" s="128">
        <f>INDEX('9. EMISIÓN CONTAMINANTES'!$A$10:$Q$14,MATCH($B$26,'9. EMISIÓN CONTAMINANTES'!$A$10:$A$14,0),MATCH(P5,'9. EMISIÓN CONTAMINANTES'!$A$10:$Q$10,0))/$B$2</f>
        <v>0</v>
      </c>
      <c r="Q26" s="128">
        <f>INDEX('9. EMISIÓN CONTAMINANTES'!$A$10:$Q$14,MATCH($B$26,'9. EMISIÓN CONTAMINANTES'!$A$10:$A$14,0),MATCH(Q5,'9. EMISIÓN CONTAMINANTES'!$A$10:$Q$10,0))/$B$2</f>
        <v>0</v>
      </c>
      <c r="R26" s="128">
        <f>INDEX('9. EMISIÓN CONTAMINANTES'!$A$10:$Q$14,MATCH($B$26,'9. EMISIÓN CONTAMINANTES'!$A$10:$A$14,0),MATCH(R5,'9. EMISIÓN CONTAMINANTES'!$A$10:$Q$10,0))/$B$2</f>
        <v>0</v>
      </c>
      <c r="S26" s="128">
        <f>INDEX('9. EMISIÓN CONTAMINANTES'!$A$10:$Q$14,MATCH($B$26,'9. EMISIÓN CONTAMINANTES'!$A$10:$A$14,0),MATCH(S5,'9. EMISIÓN CONTAMINANTES'!$A$10:$Q$10,0))/$B$2</f>
        <v>0</v>
      </c>
      <c r="T26" s="128">
        <f>INDEX('9. EMISIÓN CONTAMINANTES'!$A$10:$Q$14,MATCH($B$26,'9. EMISIÓN CONTAMINANTES'!$A$10:$A$14,0),MATCH(T5,'9. EMISIÓN CONTAMINANTES'!$A$10:$Q$10,0))/$B$2</f>
        <v>0</v>
      </c>
      <c r="U26" s="128">
        <f>INDEX('9. EMISIÓN CONTAMINANTES'!$A$10:$Q$14,MATCH($B$26,'9. EMISIÓN CONTAMINANTES'!$A$10:$A$14,0),MATCH(U5,'9. EMISIÓN CONTAMINANTES'!$A$10:$Q$10,0))/$B$2</f>
        <v>0</v>
      </c>
      <c r="V26" s="128">
        <f>INDEX('9. EMISIÓN CONTAMINANTES'!$A$10:$Q$14,MATCH($B$26,'9. EMISIÓN CONTAMINANTES'!$A$10:$A$14,0),MATCH(V5,'9. EMISIÓN CONTAMINANTES'!$A$10:$Q$10,0))/$B$2</f>
        <v>0</v>
      </c>
      <c r="W26" s="128">
        <f>INDEX('9. EMISIÓN CONTAMINANTES'!$A$10:$Q$14,MATCH($B$26,'9. EMISIÓN CONTAMINANTES'!$A$10:$A$14,0),MATCH(W5,'9. EMISIÓN CONTAMINANTES'!$A$10:$Q$10,0))/$B$2</f>
        <v>0</v>
      </c>
      <c r="X26" s="128"/>
      <c r="Y26" s="128">
        <f>O26*'10. FC INDICADORES'!$G$15+P26*'10. FC INDICADORES'!$G$16+Q26*'10. FC INDICADORES'!$G$17+R26*'10. FC INDICADORES'!$G$18+S26*'10. FC INDICADORES'!$G$19+T26*'10. FC INDICADORES'!$G$20+U26*'10. FC INDICADORES'!$G$21+V26*'10. FC INDICADORES'!$G$22+W26*'10. FC INDICADORES'!$G$23</f>
        <v>0</v>
      </c>
      <c r="Z26" s="128">
        <f>O26*'10. FC INDICADORES'!$H$15+P26*'10. FC INDICADORES'!$H$16+Q26*'10. FC INDICADORES'!$H$17+R26*'10. FC INDICADORES'!$H$18+S26*'10. FC INDICADORES'!$H$19+T26*'10. FC INDICADORES'!$H$20+U26*'10. FC INDICADORES'!$H$21+V26*'10. FC INDICADORES'!$H$22+W26*'10. FC INDICADORES'!$H$23</f>
        <v>0</v>
      </c>
      <c r="AA26" s="128">
        <f>K26*'10. FC INDICADORES'!$E$28+M26*'10. FC INDICADORES'!$E$30</f>
        <v>0</v>
      </c>
      <c r="AB26" s="143"/>
      <c r="AC26" s="128">
        <f>O26*'10. FC INDICADORES'!$K$15+P26*'10. FC INDICADORES'!$K$16+Q26*'10. FC INDICADORES'!$K$17+R26*'10. FC INDICADORES'!$K$18+S26*'10. FC INDICADORES'!$K$19+T26*'10. FC INDICADORES'!$K$20+U26*'10. FC INDICADORES'!$K$21+V26*'10. FC INDICADORES'!$K$22+W26*'10. FC INDICADORES'!$K$23</f>
        <v>0</v>
      </c>
      <c r="AD26" s="143"/>
      <c r="AE26" s="143"/>
      <c r="AF26" s="128">
        <f>Z26*'10. FC INDICADORES'!$B$35</f>
        <v>0</v>
      </c>
      <c r="AG26" s="128">
        <f>AA26*'10. FC INDICADORES'!$B$37</f>
        <v>0</v>
      </c>
    </row>
    <row r="27" spans="1:33">
      <c r="A27" s="43">
        <f>'3. INFORMACIÓN'!$B$12</f>
        <v>0</v>
      </c>
      <c r="B27" s="43" t="str">
        <f>'6. USO DIRECTO DE AGUA'!A48</f>
        <v>AGUA QUE INFILTRA - PROCESO/EQUIPO QUE INFILTRA</v>
      </c>
      <c r="C27" s="61"/>
      <c r="D27" s="61"/>
      <c r="E27" s="61"/>
      <c r="F27" s="61"/>
      <c r="G27" s="61">
        <f>VLOOKUP(B27,'6. USO DIRECTO DE AGUA'!$A$45:$O$50,15,FALSE)/$B$2</f>
        <v>0</v>
      </c>
      <c r="H27" s="61"/>
      <c r="I27" s="128">
        <f>INDEX('9. EMISIÓN CONTAMINANTES'!$A$10:$Q$14,MATCH($B$27,'9. EMISIÓN CONTAMINANTES'!$A$10:$A$14,0),MATCH(I5,'9. EMISIÓN CONTAMINANTES'!$A$10:$Q$10,0))/$B$2</f>
        <v>0</v>
      </c>
      <c r="J27" s="128">
        <f>INDEX('9. EMISIÓN CONTAMINANTES'!$A$10:$Q$14,MATCH($B$27,'9. EMISIÓN CONTAMINANTES'!$A$10:$A$14,0),MATCH(J5,'9. EMISIÓN CONTAMINANTES'!$A$10:$Q$10,0))/$B$2</f>
        <v>0</v>
      </c>
      <c r="K27" s="128">
        <f>INDEX('9. EMISIÓN CONTAMINANTES'!$A$10:$Q$14,MATCH($B$27,'9. EMISIÓN CONTAMINANTES'!$A$10:$A$14,0),MATCH(K5,'9. EMISIÓN CONTAMINANTES'!$A$10:$Q$10,0))/$B$2</f>
        <v>0</v>
      </c>
      <c r="L27" s="128">
        <f>INDEX('9. EMISIÓN CONTAMINANTES'!$A$10:$Q$14,MATCH($B$27,'9. EMISIÓN CONTAMINANTES'!$A$10:$A$14,0),MATCH(L5,'9. EMISIÓN CONTAMINANTES'!$A$10:$Q$10,0))/$B$2</f>
        <v>0</v>
      </c>
      <c r="M27" s="128">
        <f>INDEX('9. EMISIÓN CONTAMINANTES'!$A$10:$Q$14,MATCH($B$27,'9. EMISIÓN CONTAMINANTES'!$A$10:$A$14,0),MATCH(M5,'9. EMISIÓN CONTAMINANTES'!$A$10:$Q$10,0))/$B$2</f>
        <v>0</v>
      </c>
      <c r="N27" s="128">
        <f>INDEX('9. EMISIÓN CONTAMINANTES'!$A$10:$Q$14,MATCH($B$27,'9. EMISIÓN CONTAMINANTES'!$A$10:$A$14,0),MATCH(N5,'9. EMISIÓN CONTAMINANTES'!$A$10:$Q$10,0))/$B$2</f>
        <v>0</v>
      </c>
      <c r="O27" s="128">
        <f>INDEX('9. EMISIÓN CONTAMINANTES'!$A$10:$Q$14,MATCH($B$27,'9. EMISIÓN CONTAMINANTES'!$A$10:$A$14,0),MATCH(O5,'9. EMISIÓN CONTAMINANTES'!$A$10:$Q$10,0))/$B$2</f>
        <v>0</v>
      </c>
      <c r="P27" s="128">
        <f>INDEX('9. EMISIÓN CONTAMINANTES'!$A$10:$Q$14,MATCH($B$27,'9. EMISIÓN CONTAMINANTES'!$A$10:$A$14,0),MATCH(P5,'9. EMISIÓN CONTAMINANTES'!$A$10:$Q$10,0))/$B$2</f>
        <v>0</v>
      </c>
      <c r="Q27" s="128">
        <f>INDEX('9. EMISIÓN CONTAMINANTES'!$A$10:$Q$14,MATCH($B$27,'9. EMISIÓN CONTAMINANTES'!$A$10:$A$14,0),MATCH(Q5,'9. EMISIÓN CONTAMINANTES'!$A$10:$Q$10,0))/$B$2</f>
        <v>0</v>
      </c>
      <c r="R27" s="128">
        <f>INDEX('9. EMISIÓN CONTAMINANTES'!$A$10:$Q$14,MATCH($B$27,'9. EMISIÓN CONTAMINANTES'!$A$10:$A$14,0),MATCH(R5,'9. EMISIÓN CONTAMINANTES'!$A$10:$Q$10,0))/$B$2</f>
        <v>0</v>
      </c>
      <c r="S27" s="128">
        <f>INDEX('9. EMISIÓN CONTAMINANTES'!$A$10:$Q$14,MATCH($B$27,'9. EMISIÓN CONTAMINANTES'!$A$10:$A$14,0),MATCH(S5,'9. EMISIÓN CONTAMINANTES'!$A$10:$Q$10,0))/$B$2</f>
        <v>0</v>
      </c>
      <c r="T27" s="128">
        <f>INDEX('9. EMISIÓN CONTAMINANTES'!$A$10:$Q$14,MATCH($B$27,'9. EMISIÓN CONTAMINANTES'!$A$10:$A$14,0),MATCH(T5,'9. EMISIÓN CONTAMINANTES'!$A$10:$Q$10,0))/$B$2</f>
        <v>0</v>
      </c>
      <c r="U27" s="128">
        <f>INDEX('9. EMISIÓN CONTAMINANTES'!$A$10:$Q$14,MATCH($B$27,'9. EMISIÓN CONTAMINANTES'!$A$10:$A$14,0),MATCH(U5,'9. EMISIÓN CONTAMINANTES'!$A$10:$Q$10,0))/$B$2</f>
        <v>0</v>
      </c>
      <c r="V27" s="128">
        <f>INDEX('9. EMISIÓN CONTAMINANTES'!$A$10:$Q$14,MATCH($B$27,'9. EMISIÓN CONTAMINANTES'!$A$10:$A$14,0),MATCH(V5,'9. EMISIÓN CONTAMINANTES'!$A$10:$Q$10,0))/$B$2</f>
        <v>0</v>
      </c>
      <c r="W27" s="128">
        <f>INDEX('9. EMISIÓN CONTAMINANTES'!$A$10:$Q$14,MATCH($B$27,'9. EMISIÓN CONTAMINANTES'!$A$10:$A$14,0),MATCH(W5,'9. EMISIÓN CONTAMINANTES'!$A$10:$Q$10,0))/$B$2</f>
        <v>0</v>
      </c>
      <c r="X27" s="128"/>
      <c r="Y27" s="128">
        <f>O27*'10. FC INDICADORES'!$G$15+P27*'10. FC INDICADORES'!$G$16+Q27*'10. FC INDICADORES'!$G$17+R27*'10. FC INDICADORES'!$G$18+S27*'10. FC INDICADORES'!$G$19+T27*'10. FC INDICADORES'!$G$20+U27*'10. FC INDICADORES'!$G$21+V27*'10. FC INDICADORES'!$G$22+W27*'10. FC INDICADORES'!$G$23</f>
        <v>0</v>
      </c>
      <c r="Z27" s="128">
        <f>O27*'10. FC INDICADORES'!$H$15+P27*'10. FC INDICADORES'!$H$16+Q27*'10. FC INDICADORES'!$H$17+R27*'10. FC INDICADORES'!$H$18+S27*'10. FC INDICADORES'!$H$19+T27*'10. FC INDICADORES'!$H$20+U27*'10. FC INDICADORES'!$H$21+V27*'10. FC INDICADORES'!$H$22+W27*'10. FC INDICADORES'!$H$23</f>
        <v>0</v>
      </c>
      <c r="AA27" s="128">
        <f>K27*'10. FC INDICADORES'!$E$28+M27*'10. FC INDICADORES'!$E$30</f>
        <v>0</v>
      </c>
      <c r="AB27" s="143"/>
      <c r="AC27" s="128">
        <f>O27*'10. FC INDICADORES'!$K$15+P27*'10. FC INDICADORES'!$K$16+Q27*'10. FC INDICADORES'!$K$17+R27*'10. FC INDICADORES'!$K$18+S27*'10. FC INDICADORES'!$K$19+T27*'10. FC INDICADORES'!$K$20+U27*'10. FC INDICADORES'!$K$21+V27*'10. FC INDICADORES'!$K$22+W27*'10. FC INDICADORES'!$K$23</f>
        <v>0</v>
      </c>
      <c r="AD27" s="143"/>
      <c r="AE27" s="143"/>
      <c r="AF27" s="128">
        <f>Z27*'10. FC INDICADORES'!$B$35</f>
        <v>0</v>
      </c>
      <c r="AG27" s="128">
        <f>AA27*'10. FC INDICADORES'!$B$37</f>
        <v>0</v>
      </c>
    </row>
    <row r="28" spans="1:33">
      <c r="A28" s="43">
        <f>'3. INFORMACIÓN'!$B$12</f>
        <v>0</v>
      </c>
      <c r="B28" s="43" t="str">
        <f>'6. USO DIRECTO DE AGUA'!A54</f>
        <v>EJEMPLO: AGUA EVAPORADA - CONDENSADORES EVAPORATIVOS</v>
      </c>
      <c r="C28" s="61"/>
      <c r="D28" s="61"/>
      <c r="E28" s="61"/>
      <c r="F28" s="61"/>
      <c r="G28" s="61"/>
      <c r="H28" s="61">
        <f>VLOOKUP(B28,'6. USO DIRECTO DE AGUA'!$A$52:$O$60,15,FALSE)/$B$2</f>
        <v>0</v>
      </c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>
        <f>H28*'10. FC INDICADORES'!$G$8</f>
        <v>0</v>
      </c>
      <c r="Y28" s="143"/>
      <c r="Z28" s="143"/>
      <c r="AA28" s="143"/>
      <c r="AB28" s="128">
        <f>H28*'10. FC INDICADORES'!$J$8</f>
        <v>0</v>
      </c>
      <c r="AC28" s="143"/>
      <c r="AD28" s="128">
        <f>H28*'10. FC INDICADORES'!$K$8</f>
        <v>0</v>
      </c>
      <c r="AE28" s="143"/>
      <c r="AF28" s="143"/>
      <c r="AG28" s="143"/>
    </row>
    <row r="29" spans="1:33">
      <c r="A29" s="43">
        <f>'3. INFORMACIÓN'!$B$12</f>
        <v>0</v>
      </c>
      <c r="B29" s="43" t="str">
        <f>'6. USO DIRECTO DE AGUA'!A55</f>
        <v>TIPO DE AGUA CONSUMIDA - PROCESO/EQUIPO QUE CONSUME EL AGUA</v>
      </c>
      <c r="C29" s="61"/>
      <c r="D29" s="61"/>
      <c r="E29" s="61"/>
      <c r="F29" s="61"/>
      <c r="G29" s="61"/>
      <c r="H29" s="61">
        <f>VLOOKUP(B29,'6. USO DIRECTO DE AGUA'!$A$52:$O$60,15,FALSE)/$B$2</f>
        <v>0</v>
      </c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>
        <f>H29*'10. FC INDICADORES'!$G$8</f>
        <v>0</v>
      </c>
      <c r="Y29" s="143"/>
      <c r="Z29" s="143"/>
      <c r="AA29" s="143"/>
      <c r="AB29" s="128">
        <f>H29*'10. FC INDICADORES'!$J$8</f>
        <v>0</v>
      </c>
      <c r="AC29" s="143"/>
      <c r="AD29" s="128">
        <f>H29*'10. FC INDICADORES'!$K$8</f>
        <v>0</v>
      </c>
      <c r="AE29" s="143"/>
      <c r="AF29" s="143"/>
      <c r="AG29" s="143"/>
    </row>
    <row r="30" spans="1:33">
      <c r="A30" s="43">
        <f>'3. INFORMACIÓN'!$B$12</f>
        <v>0</v>
      </c>
      <c r="B30" s="43" t="str">
        <f>'6. USO DIRECTO DE AGUA'!A56</f>
        <v>TIPO DE AGUA CONSUMIDA - PROCESO/EQUIPO QUE CONSUME EL AGUA</v>
      </c>
      <c r="C30" s="61"/>
      <c r="D30" s="61"/>
      <c r="E30" s="61"/>
      <c r="F30" s="61"/>
      <c r="G30" s="61"/>
      <c r="H30" s="61">
        <f>VLOOKUP(B30,'6. USO DIRECTO DE AGUA'!$A$52:$O$60,15,FALSE)/$B$2</f>
        <v>0</v>
      </c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>
        <f>H30*'10. FC INDICADORES'!$G$8</f>
        <v>0</v>
      </c>
      <c r="Y30" s="143"/>
      <c r="Z30" s="143"/>
      <c r="AA30" s="143"/>
      <c r="AB30" s="128">
        <f>H30*'10. FC INDICADORES'!$J$8</f>
        <v>0</v>
      </c>
      <c r="AC30" s="143"/>
      <c r="AD30" s="128">
        <f>H30*'10. FC INDICADORES'!$K$8</f>
        <v>0</v>
      </c>
      <c r="AE30" s="143"/>
      <c r="AF30" s="143"/>
      <c r="AG30" s="143"/>
    </row>
    <row r="31" spans="1:33">
      <c r="A31" s="43">
        <f>'3. INFORMACIÓN'!$B$12</f>
        <v>0</v>
      </c>
      <c r="B31" s="43" t="str">
        <f>'6. USO DIRECTO DE AGUA'!A57</f>
        <v>TIPO DE AGUA CONSUMIDA - PROCESO/EQUIPO QUE CONSUME EL AGUA</v>
      </c>
      <c r="C31" s="61"/>
      <c r="D31" s="61"/>
      <c r="E31" s="61"/>
      <c r="F31" s="61"/>
      <c r="G31" s="61"/>
      <c r="H31" s="61">
        <f>VLOOKUP(B31,'6. USO DIRECTO DE AGUA'!$A$52:$O$60,15,FALSE)/$B$2</f>
        <v>0</v>
      </c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>
        <f>H31*'10. FC INDICADORES'!$G$8</f>
        <v>0</v>
      </c>
      <c r="Y31" s="143"/>
      <c r="Z31" s="143"/>
      <c r="AA31" s="143"/>
      <c r="AB31" s="128">
        <f>H31*'10. FC INDICADORES'!$J$8</f>
        <v>0</v>
      </c>
      <c r="AC31" s="143"/>
      <c r="AD31" s="128">
        <f>H31*'10. FC INDICADORES'!$K$8</f>
        <v>0</v>
      </c>
      <c r="AE31" s="143"/>
      <c r="AF31" s="143"/>
      <c r="AG31" s="143"/>
    </row>
    <row r="32" spans="1:33">
      <c r="A32" s="43">
        <f>'3. INFORMACIÓN'!$B$12</f>
        <v>0</v>
      </c>
      <c r="B32" s="43" t="str">
        <f>'6. USO DIRECTO DE AGUA'!A58</f>
        <v>TIPO DE AGUA CONSUMIDA - PROCESO/EQUIPO QUE CONSUME EL AGUA</v>
      </c>
      <c r="C32" s="61"/>
      <c r="D32" s="61"/>
      <c r="E32" s="61"/>
      <c r="F32" s="61"/>
      <c r="G32" s="61"/>
      <c r="H32" s="61">
        <f>VLOOKUP(B32,'6. USO DIRECTO DE AGUA'!$A$52:$O$60,15,FALSE)/$B$2</f>
        <v>0</v>
      </c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>
        <f>H32*'10. FC INDICADORES'!$G$8</f>
        <v>0</v>
      </c>
      <c r="Y32" s="143"/>
      <c r="Z32" s="143"/>
      <c r="AA32" s="143"/>
      <c r="AB32" s="128">
        <f>H32*'10. FC INDICADORES'!$J$8</f>
        <v>0</v>
      </c>
      <c r="AC32" s="143"/>
      <c r="AD32" s="128">
        <f>H32*'10. FC INDICADORES'!$K$8</f>
        <v>0</v>
      </c>
      <c r="AE32" s="143"/>
      <c r="AF32" s="143"/>
      <c r="AG32" s="143"/>
    </row>
    <row r="33" spans="1:33">
      <c r="C33" s="137"/>
      <c r="D33" s="137"/>
      <c r="E33" s="137"/>
      <c r="F33" s="137"/>
      <c r="G33" s="137"/>
      <c r="H33" s="13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</row>
    <row r="34" spans="1:33">
      <c r="B34" s="133" t="s">
        <v>224</v>
      </c>
      <c r="C34" s="145">
        <f>SUM(C7:C33)</f>
        <v>0</v>
      </c>
      <c r="D34" s="145">
        <f t="shared" ref="D34:E34" si="0">SUM(D7:D33)</f>
        <v>0</v>
      </c>
      <c r="E34" s="145">
        <f t="shared" si="0"/>
        <v>0</v>
      </c>
      <c r="F34" s="145">
        <f t="shared" ref="F34:AG34" si="1">SUM(F7:F33)</f>
        <v>0</v>
      </c>
      <c r="G34" s="145">
        <f t="shared" si="1"/>
        <v>0</v>
      </c>
      <c r="H34" s="145">
        <f t="shared" si="1"/>
        <v>0</v>
      </c>
      <c r="I34" s="145">
        <f t="shared" si="1"/>
        <v>0</v>
      </c>
      <c r="J34" s="145">
        <f t="shared" si="1"/>
        <v>0</v>
      </c>
      <c r="K34" s="145">
        <f t="shared" si="1"/>
        <v>0</v>
      </c>
      <c r="L34" s="145">
        <f t="shared" si="1"/>
        <v>0</v>
      </c>
      <c r="M34" s="145">
        <f t="shared" si="1"/>
        <v>0</v>
      </c>
      <c r="N34" s="145">
        <f t="shared" si="1"/>
        <v>0</v>
      </c>
      <c r="O34" s="145">
        <f t="shared" si="1"/>
        <v>0</v>
      </c>
      <c r="P34" s="145">
        <f t="shared" si="1"/>
        <v>0</v>
      </c>
      <c r="Q34" s="145">
        <f t="shared" si="1"/>
        <v>0</v>
      </c>
      <c r="R34" s="145">
        <f t="shared" si="1"/>
        <v>0</v>
      </c>
      <c r="S34" s="145">
        <f t="shared" si="1"/>
        <v>0</v>
      </c>
      <c r="T34" s="145">
        <f t="shared" si="1"/>
        <v>0</v>
      </c>
      <c r="U34" s="145">
        <f t="shared" si="1"/>
        <v>0</v>
      </c>
      <c r="V34" s="145">
        <f t="shared" si="1"/>
        <v>0</v>
      </c>
      <c r="W34" s="145">
        <f t="shared" si="1"/>
        <v>0</v>
      </c>
      <c r="X34" s="145">
        <f t="shared" si="1"/>
        <v>0</v>
      </c>
      <c r="Y34" s="145">
        <f t="shared" si="1"/>
        <v>0</v>
      </c>
      <c r="Z34" s="145">
        <f t="shared" si="1"/>
        <v>0</v>
      </c>
      <c r="AA34" s="145">
        <f t="shared" si="1"/>
        <v>0</v>
      </c>
      <c r="AB34" s="145">
        <f t="shared" si="1"/>
        <v>0</v>
      </c>
      <c r="AC34" s="145">
        <f t="shared" si="1"/>
        <v>0</v>
      </c>
      <c r="AD34" s="145">
        <f t="shared" si="1"/>
        <v>0</v>
      </c>
      <c r="AE34" s="145">
        <f t="shared" si="1"/>
        <v>0</v>
      </c>
      <c r="AF34" s="145">
        <f t="shared" si="1"/>
        <v>0</v>
      </c>
      <c r="AG34" s="145">
        <f t="shared" si="1"/>
        <v>0</v>
      </c>
    </row>
    <row r="36" spans="1:33" s="12" customFormat="1" ht="32" customHeight="1">
      <c r="A36"/>
      <c r="B36"/>
      <c r="C36" s="184" t="str">
        <f>C5</f>
        <v>ENTRADA AGUA POTABLE</v>
      </c>
      <c r="D36" s="184" t="str">
        <f t="shared" ref="D36:E36" si="2">D5</f>
        <v>ENTRADA AGUA POZO</v>
      </c>
      <c r="E36" s="184" t="str">
        <f t="shared" si="2"/>
        <v>ENTRADA AGUA SUPERFICIAL</v>
      </c>
      <c r="F36" s="184" t="str">
        <f t="shared" ref="F36:AG36" si="3">F5</f>
        <v>SALIDA AGUA DESCARGADA</v>
      </c>
      <c r="G36" s="184" t="str">
        <f t="shared" si="3"/>
        <v>SALIDA AGUA INFILTRADA</v>
      </c>
      <c r="H36" s="184" t="str">
        <f t="shared" si="3"/>
        <v>AGUA DULCE CONSUMIDA (HUELLA AZUL - WFN)</v>
      </c>
      <c r="I36" s="185" t="str">
        <f t="shared" si="3"/>
        <v>NITRÓGENO TOTAL</v>
      </c>
      <c r="J36" s="185" t="str">
        <f t="shared" si="3"/>
        <v>NITRÓGENO TOTAL KJELDAHL</v>
      </c>
      <c r="K36" s="185" t="str">
        <f t="shared" si="3"/>
        <v>FÓSFORO TOTAL</v>
      </c>
      <c r="L36" s="185" t="str">
        <f t="shared" si="3"/>
        <v>FOSFATO</v>
      </c>
      <c r="M36" s="185" t="str">
        <f t="shared" si="3"/>
        <v>DEMANDA QUÍMICA DE OXÍGENO</v>
      </c>
      <c r="N36" s="185" t="str">
        <f t="shared" si="3"/>
        <v>DEMANDA BIOLÓGICA DE OXÍGENO</v>
      </c>
      <c r="O36" s="185" t="str">
        <f t="shared" si="3"/>
        <v>ARSÉNICO</v>
      </c>
      <c r="P36" s="185" t="str">
        <f t="shared" si="3"/>
        <v>CADMIO</v>
      </c>
      <c r="Q36" s="185" t="str">
        <f t="shared" si="3"/>
        <v>CROMO</v>
      </c>
      <c r="R36" s="185" t="str">
        <f t="shared" si="3"/>
        <v>COBRE</v>
      </c>
      <c r="S36" s="185" t="str">
        <f t="shared" si="3"/>
        <v>MERCURIO</v>
      </c>
      <c r="T36" s="185" t="str">
        <f t="shared" si="3"/>
        <v>NIQUEL</v>
      </c>
      <c r="U36" s="185" t="str">
        <f t="shared" si="3"/>
        <v>PLOMO</v>
      </c>
      <c r="V36" s="185" t="str">
        <f t="shared" si="3"/>
        <v>ZINC</v>
      </c>
      <c r="W36" s="185" t="str">
        <f t="shared" si="3"/>
        <v>PENTACLOROFENOL</v>
      </c>
      <c r="X36" s="116" t="str">
        <f t="shared" si="3"/>
        <v>Available WAter REmaining_AWARE 100
(Boulay et al. 2017)</v>
      </c>
      <c r="Y36" s="116" t="str">
        <f t="shared" si="3"/>
        <v>TOXICIDAD HUMANA_TOTAL 
(USEtox; Rosenbaum et al. 2008)</v>
      </c>
      <c r="Z36" s="117" t="str">
        <f t="shared" si="3"/>
        <v>ECOTOXICIDAD DE AGUA DULCE 
(USEtox; Rosenbaum et al. 2008)</v>
      </c>
      <c r="AA36" s="116" t="str">
        <f t="shared" si="3"/>
        <v>EUTROFIZACIÓN DE AGUA DULCE 
(ReCIPe, Goedkoop et al. 2008)</v>
      </c>
      <c r="AB36" s="118" t="str">
        <f t="shared" si="3"/>
        <v>POTENCIALES IMPACTOS A LA SALUD HUMANA POR ESCASEZ DE AGUA DULCE 
(UNEP-SETAC 2017)</v>
      </c>
      <c r="AC36" s="118" t="str">
        <f t="shared" si="3"/>
        <v>ENFERMEDADES CAUSADAS POR TOXICIDAD DE AGUA DULCE 
(USEtox; Rosenbaum et al. 2008)</v>
      </c>
      <c r="AD36" s="118" t="str">
        <f t="shared" si="3"/>
        <v>DISMINUCIÓN DE LA BIODIVERSIDAD TERRESTRE DEBIDO AL CONSUMO DE AGUA DULCE 
(Pfister et al. 2009)</v>
      </c>
      <c r="AE36" s="118" t="str">
        <f t="shared" si="3"/>
        <v>DISMINUCIÓN DE LA BIODIVERSIDAD DE PLANTAS TERRESTRES DEBIDO A LA EXTRACCIÓN DE AGUA SUBTERRÁNEA 
(Van Zelm et al. 2011)</v>
      </c>
      <c r="AF36" s="119" t="str">
        <f t="shared" si="3"/>
        <v>ECOSISTEMAS ACUÁTICOS AFECTADOS POR ECOTOXICIDAD DE AGUA DULCE 
(USEtox; Rosenbaum et al. 2008)</v>
      </c>
      <c r="AG36" s="118" t="str">
        <f t="shared" si="3"/>
        <v>ECOSISTEMAS ACUÁTICOS AFECTADOS POR EUTROFIZACIÓN DE AGUA DULCE 
(ReCIPe, Goedkoop et al. 2008)</v>
      </c>
    </row>
    <row r="37" spans="1:33" s="12" customFormat="1">
      <c r="A37"/>
      <c r="B37"/>
      <c r="C37" s="138" t="s">
        <v>225</v>
      </c>
      <c r="D37" s="138" t="s">
        <v>225</v>
      </c>
      <c r="E37" s="138" t="s">
        <v>225</v>
      </c>
      <c r="F37" s="138" t="s">
        <v>225</v>
      </c>
      <c r="G37" s="138" t="s">
        <v>225</v>
      </c>
      <c r="H37" s="138" t="s">
        <v>225</v>
      </c>
      <c r="I37" s="138" t="s">
        <v>225</v>
      </c>
      <c r="J37" s="138" t="s">
        <v>225</v>
      </c>
      <c r="K37" s="138" t="s">
        <v>225</v>
      </c>
      <c r="L37" s="138" t="s">
        <v>225</v>
      </c>
      <c r="M37" s="138" t="s">
        <v>225</v>
      </c>
      <c r="N37" s="138" t="s">
        <v>225</v>
      </c>
      <c r="O37" s="138" t="s">
        <v>225</v>
      </c>
      <c r="P37" s="138" t="s">
        <v>225</v>
      </c>
      <c r="Q37" s="138" t="s">
        <v>225</v>
      </c>
      <c r="R37" s="138" t="s">
        <v>225</v>
      </c>
      <c r="S37" s="138" t="s">
        <v>225</v>
      </c>
      <c r="T37" s="138" t="s">
        <v>225</v>
      </c>
      <c r="U37" s="138" t="s">
        <v>225</v>
      </c>
      <c r="V37" s="138" t="s">
        <v>225</v>
      </c>
      <c r="W37" s="138" t="s">
        <v>225</v>
      </c>
      <c r="X37" s="122" t="s">
        <v>225</v>
      </c>
      <c r="Y37" s="122" t="s">
        <v>225</v>
      </c>
      <c r="Z37" s="123" t="s">
        <v>225</v>
      </c>
      <c r="AA37" s="122" t="s">
        <v>225</v>
      </c>
      <c r="AB37" s="124" t="s">
        <v>225</v>
      </c>
      <c r="AC37" s="124" t="s">
        <v>225</v>
      </c>
      <c r="AD37" s="124" t="s">
        <v>225</v>
      </c>
      <c r="AE37" s="124" t="s">
        <v>225</v>
      </c>
      <c r="AF37" s="124" t="s">
        <v>225</v>
      </c>
      <c r="AG37" s="124" t="s">
        <v>225</v>
      </c>
    </row>
    <row r="38" spans="1:33" s="12" customFormat="1">
      <c r="A38" s="125" t="str">
        <f>A7</f>
        <v>ENTRADAS DE AGUA</v>
      </c>
      <c r="B38" s="126"/>
      <c r="C38" s="147"/>
      <c r="D38" s="147"/>
      <c r="E38" s="147"/>
      <c r="F38" s="147"/>
      <c r="G38" s="147"/>
      <c r="H38" s="147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47"/>
      <c r="Y38" s="147"/>
      <c r="Z38" s="147"/>
      <c r="AA38" s="147"/>
      <c r="AB38" s="147"/>
      <c r="AC38" s="147"/>
      <c r="AD38" s="147"/>
      <c r="AE38" s="147"/>
      <c r="AF38" s="147"/>
      <c r="AG38" s="148"/>
    </row>
    <row r="39" spans="1:33">
      <c r="A39" s="43">
        <f>A8</f>
        <v>0</v>
      </c>
      <c r="B39" s="43" t="str">
        <f>B8</f>
        <v>EJEMPLO: AGUA POTABLE - CASINO Y SERVICIOS SANITARIOS</v>
      </c>
      <c r="C39" s="134" t="e">
        <f>C8/$C$34</f>
        <v>#DIV/0!</v>
      </c>
      <c r="D39" s="134"/>
      <c r="E39" s="134"/>
      <c r="F39" s="149"/>
      <c r="G39" s="149"/>
      <c r="H39" s="149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49"/>
      <c r="Y39" s="149"/>
      <c r="Z39" s="149"/>
      <c r="AA39" s="149"/>
      <c r="AB39" s="149"/>
      <c r="AC39" s="149"/>
      <c r="AD39" s="149"/>
      <c r="AE39" s="134" t="e">
        <f>AE8/$AE$34</f>
        <v>#DIV/0!</v>
      </c>
      <c r="AF39" s="149"/>
      <c r="AG39" s="149"/>
    </row>
    <row r="40" spans="1:33">
      <c r="A40" s="43">
        <f t="shared" ref="A40:B53" si="4">A9</f>
        <v>0</v>
      </c>
      <c r="B40" s="43" t="str">
        <f t="shared" si="4"/>
        <v xml:space="preserve">AGUA POTABLE - </v>
      </c>
      <c r="C40" s="134" t="e">
        <f t="shared" ref="C40:C43" si="5">C9/$C$34</f>
        <v>#DIV/0!</v>
      </c>
      <c r="D40" s="134"/>
      <c r="E40" s="134"/>
      <c r="F40" s="149"/>
      <c r="G40" s="149"/>
      <c r="H40" s="149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49"/>
      <c r="Y40" s="149"/>
      <c r="Z40" s="149"/>
      <c r="AA40" s="149"/>
      <c r="AB40" s="149"/>
      <c r="AC40" s="149"/>
      <c r="AD40" s="149"/>
      <c r="AE40" s="134" t="e">
        <f t="shared" ref="AE40:AE48" si="6">AE9/$AE$34</f>
        <v>#DIV/0!</v>
      </c>
      <c r="AF40" s="149"/>
      <c r="AG40" s="149"/>
    </row>
    <row r="41" spans="1:33">
      <c r="A41" s="43">
        <f t="shared" si="4"/>
        <v>0</v>
      </c>
      <c r="B41" s="43" t="str">
        <f t="shared" si="4"/>
        <v xml:space="preserve">AGUA POTABLE - </v>
      </c>
      <c r="C41" s="134" t="e">
        <f t="shared" si="5"/>
        <v>#DIV/0!</v>
      </c>
      <c r="D41" s="134"/>
      <c r="E41" s="134"/>
      <c r="F41" s="149"/>
      <c r="G41" s="149"/>
      <c r="H41" s="149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49"/>
      <c r="Y41" s="149"/>
      <c r="Z41" s="149"/>
      <c r="AA41" s="149"/>
      <c r="AB41" s="149"/>
      <c r="AC41" s="149"/>
      <c r="AD41" s="149"/>
      <c r="AE41" s="134" t="e">
        <f t="shared" si="6"/>
        <v>#DIV/0!</v>
      </c>
      <c r="AF41" s="149"/>
      <c r="AG41" s="149"/>
    </row>
    <row r="42" spans="1:33">
      <c r="A42" s="43">
        <f t="shared" si="4"/>
        <v>0</v>
      </c>
      <c r="B42" s="43" t="str">
        <f t="shared" si="4"/>
        <v xml:space="preserve">AGUA POTABLE - </v>
      </c>
      <c r="C42" s="134" t="e">
        <f t="shared" si="5"/>
        <v>#DIV/0!</v>
      </c>
      <c r="D42" s="134"/>
      <c r="E42" s="134"/>
      <c r="F42" s="149"/>
      <c r="G42" s="149"/>
      <c r="H42" s="149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49"/>
      <c r="Y42" s="149"/>
      <c r="Z42" s="149"/>
      <c r="AA42" s="149"/>
      <c r="AB42" s="149"/>
      <c r="AC42" s="149"/>
      <c r="AD42" s="149"/>
      <c r="AE42" s="134" t="e">
        <f t="shared" si="6"/>
        <v>#DIV/0!</v>
      </c>
      <c r="AF42" s="149"/>
      <c r="AG42" s="149"/>
    </row>
    <row r="43" spans="1:33">
      <c r="A43" s="43">
        <f t="shared" si="4"/>
        <v>0</v>
      </c>
      <c r="B43" s="43" t="str">
        <f t="shared" si="4"/>
        <v xml:space="preserve">AGUA POTABLE - </v>
      </c>
      <c r="C43" s="134" t="e">
        <f t="shared" si="5"/>
        <v>#DIV/0!</v>
      </c>
      <c r="D43" s="134"/>
      <c r="E43" s="134"/>
      <c r="F43" s="149"/>
      <c r="G43" s="149"/>
      <c r="H43" s="149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49"/>
      <c r="Y43" s="149"/>
      <c r="Z43" s="149"/>
      <c r="AA43" s="149"/>
      <c r="AB43" s="149"/>
      <c r="AC43" s="149"/>
      <c r="AD43" s="149"/>
      <c r="AE43" s="134" t="e">
        <f t="shared" si="6"/>
        <v>#DIV/0!</v>
      </c>
      <c r="AF43" s="149"/>
      <c r="AG43" s="149"/>
    </row>
    <row r="44" spans="1:33">
      <c r="A44" s="43">
        <f t="shared" si="4"/>
        <v>0</v>
      </c>
      <c r="B44" s="43" t="str">
        <f t="shared" si="4"/>
        <v>EJEMPLO: AGUA DE POZO - LAVADO DE MATERIAS PRIMAS</v>
      </c>
      <c r="C44" s="134"/>
      <c r="D44" s="134" t="e">
        <f>D13/$D$34</f>
        <v>#DIV/0!</v>
      </c>
      <c r="E44" s="134"/>
      <c r="F44" s="149"/>
      <c r="G44" s="149"/>
      <c r="H44" s="149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49"/>
      <c r="Y44" s="149"/>
      <c r="Z44" s="149"/>
      <c r="AA44" s="149"/>
      <c r="AB44" s="149"/>
      <c r="AC44" s="149"/>
      <c r="AD44" s="149"/>
      <c r="AE44" s="134" t="e">
        <f t="shared" si="6"/>
        <v>#DIV/0!</v>
      </c>
      <c r="AF44" s="149"/>
      <c r="AG44" s="149"/>
    </row>
    <row r="45" spans="1:33">
      <c r="A45" s="43">
        <f t="shared" si="4"/>
        <v>0</v>
      </c>
      <c r="B45" s="43" t="str">
        <f t="shared" si="4"/>
        <v>EJEMPLO: AGUA DE POZO - LIMPIEZA DE EQUIPOS</v>
      </c>
      <c r="C45" s="134"/>
      <c r="D45" s="134" t="e">
        <f t="shared" ref="D45:D48" si="7">D14/$D$34</f>
        <v>#DIV/0!</v>
      </c>
      <c r="E45" s="134"/>
      <c r="F45" s="149"/>
      <c r="G45" s="149"/>
      <c r="H45" s="149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49"/>
      <c r="Y45" s="149"/>
      <c r="Z45" s="149"/>
      <c r="AA45" s="149"/>
      <c r="AB45" s="149"/>
      <c r="AC45" s="149"/>
      <c r="AD45" s="149"/>
      <c r="AE45" s="134" t="e">
        <f t="shared" si="6"/>
        <v>#DIV/0!</v>
      </c>
      <c r="AF45" s="149"/>
      <c r="AG45" s="149"/>
    </row>
    <row r="46" spans="1:33">
      <c r="A46" s="43">
        <f t="shared" si="4"/>
        <v>0</v>
      </c>
      <c r="B46" s="43" t="str">
        <f t="shared" si="4"/>
        <v xml:space="preserve">AGUA DE POZO - </v>
      </c>
      <c r="C46" s="134"/>
      <c r="D46" s="134" t="e">
        <f t="shared" si="7"/>
        <v>#DIV/0!</v>
      </c>
      <c r="E46" s="134"/>
      <c r="F46" s="149"/>
      <c r="G46" s="149"/>
      <c r="H46" s="149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49"/>
      <c r="Y46" s="149"/>
      <c r="Z46" s="149"/>
      <c r="AA46" s="149"/>
      <c r="AB46" s="149"/>
      <c r="AC46" s="149"/>
      <c r="AD46" s="149"/>
      <c r="AE46" s="134" t="e">
        <f t="shared" si="6"/>
        <v>#DIV/0!</v>
      </c>
      <c r="AF46" s="149"/>
      <c r="AG46" s="149"/>
    </row>
    <row r="47" spans="1:33">
      <c r="A47" s="43">
        <f t="shared" si="4"/>
        <v>0</v>
      </c>
      <c r="B47" s="43" t="str">
        <f t="shared" si="4"/>
        <v xml:space="preserve">AGUA DE POZO - </v>
      </c>
      <c r="C47" s="134"/>
      <c r="D47" s="134" t="e">
        <f t="shared" si="7"/>
        <v>#DIV/0!</v>
      </c>
      <c r="E47" s="134"/>
      <c r="F47" s="149"/>
      <c r="G47" s="149"/>
      <c r="H47" s="149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49"/>
      <c r="Y47" s="149"/>
      <c r="Z47" s="149"/>
      <c r="AA47" s="149"/>
      <c r="AB47" s="149"/>
      <c r="AC47" s="149"/>
      <c r="AD47" s="149"/>
      <c r="AE47" s="134" t="e">
        <f t="shared" si="6"/>
        <v>#DIV/0!</v>
      </c>
      <c r="AF47" s="149"/>
      <c r="AG47" s="149"/>
    </row>
    <row r="48" spans="1:33">
      <c r="A48" s="43">
        <f t="shared" si="4"/>
        <v>0</v>
      </c>
      <c r="B48" s="43" t="str">
        <f t="shared" si="4"/>
        <v xml:space="preserve">AGUA DE POZO - </v>
      </c>
      <c r="C48" s="134"/>
      <c r="D48" s="134" t="e">
        <f t="shared" si="7"/>
        <v>#DIV/0!</v>
      </c>
      <c r="E48" s="134"/>
      <c r="F48" s="149"/>
      <c r="G48" s="149"/>
      <c r="H48" s="149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49"/>
      <c r="Y48" s="149"/>
      <c r="Z48" s="149"/>
      <c r="AA48" s="149"/>
      <c r="AB48" s="149"/>
      <c r="AC48" s="149"/>
      <c r="AD48" s="149"/>
      <c r="AE48" s="134" t="e">
        <f t="shared" si="6"/>
        <v>#DIV/0!</v>
      </c>
      <c r="AF48" s="149"/>
      <c r="AG48" s="149"/>
    </row>
    <row r="49" spans="1:33">
      <c r="A49" s="43">
        <f t="shared" si="4"/>
        <v>0</v>
      </c>
      <c r="B49" s="43" t="str">
        <f t="shared" si="4"/>
        <v>EJEMPLO: AGUA DE CANAL "NOMBRE DEL CANAL" - CONDENSADORES EVAPORATIVOS</v>
      </c>
      <c r="C49" s="134"/>
      <c r="D49" s="134"/>
      <c r="E49" s="134" t="e">
        <f>E18/$E$34</f>
        <v>#DIV/0!</v>
      </c>
      <c r="F49" s="149"/>
      <c r="G49" s="149"/>
      <c r="H49" s="149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49"/>
      <c r="Y49" s="149"/>
      <c r="Z49" s="149"/>
      <c r="AA49" s="149"/>
      <c r="AB49" s="149"/>
      <c r="AC49" s="149"/>
      <c r="AD49" s="149"/>
      <c r="AE49" s="134"/>
      <c r="AF49" s="149"/>
      <c r="AG49" s="149"/>
    </row>
    <row r="50" spans="1:33">
      <c r="A50" s="43">
        <f t="shared" si="4"/>
        <v>0</v>
      </c>
      <c r="B50" s="43" t="str">
        <f t="shared" si="4"/>
        <v xml:space="preserve">AGUA DE XXX "INDICAR NOMBRE DE XXX" - </v>
      </c>
      <c r="C50" s="134"/>
      <c r="D50" s="134"/>
      <c r="E50" s="134" t="e">
        <f t="shared" ref="E50:E53" si="8">E19/$E$34</f>
        <v>#DIV/0!</v>
      </c>
      <c r="F50" s="149"/>
      <c r="G50" s="149"/>
      <c r="H50" s="149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49"/>
      <c r="Y50" s="149"/>
      <c r="Z50" s="149"/>
      <c r="AA50" s="149"/>
      <c r="AB50" s="149"/>
      <c r="AC50" s="149"/>
      <c r="AD50" s="149"/>
      <c r="AE50" s="134"/>
      <c r="AF50" s="149"/>
      <c r="AG50" s="149"/>
    </row>
    <row r="51" spans="1:33">
      <c r="A51" s="43">
        <f t="shared" si="4"/>
        <v>0</v>
      </c>
      <c r="B51" s="43" t="str">
        <f t="shared" si="4"/>
        <v xml:space="preserve">AGUA DE XXX "INDICAR NOMBRE DE XXX" - </v>
      </c>
      <c r="C51" s="134"/>
      <c r="D51" s="134"/>
      <c r="E51" s="134" t="e">
        <f t="shared" si="8"/>
        <v>#DIV/0!</v>
      </c>
      <c r="F51" s="149"/>
      <c r="G51" s="149"/>
      <c r="H51" s="149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49"/>
      <c r="Y51" s="149"/>
      <c r="Z51" s="149"/>
      <c r="AA51" s="149"/>
      <c r="AB51" s="149"/>
      <c r="AC51" s="149"/>
      <c r="AD51" s="149"/>
      <c r="AE51" s="134"/>
      <c r="AF51" s="149"/>
      <c r="AG51" s="149"/>
    </row>
    <row r="52" spans="1:33">
      <c r="A52" s="43">
        <f t="shared" si="4"/>
        <v>0</v>
      </c>
      <c r="B52" s="43" t="str">
        <f t="shared" si="4"/>
        <v xml:space="preserve">AGUA DE XXX "INDICAR NOMBRE DE XXX" - </v>
      </c>
      <c r="C52" s="134"/>
      <c r="D52" s="134"/>
      <c r="E52" s="134" t="e">
        <f t="shared" si="8"/>
        <v>#DIV/0!</v>
      </c>
      <c r="F52" s="149"/>
      <c r="G52" s="149"/>
      <c r="H52" s="149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49"/>
      <c r="Y52" s="149"/>
      <c r="Z52" s="149"/>
      <c r="AA52" s="149"/>
      <c r="AB52" s="149"/>
      <c r="AC52" s="149"/>
      <c r="AD52" s="149"/>
      <c r="AE52" s="134"/>
      <c r="AF52" s="149"/>
      <c r="AG52" s="149"/>
    </row>
    <row r="53" spans="1:33">
      <c r="A53" s="43">
        <f t="shared" si="4"/>
        <v>0</v>
      </c>
      <c r="B53" s="43" t="str">
        <f t="shared" si="4"/>
        <v xml:space="preserve">AGUA DE XXX "INDICAR NOMBRE DE XXX" - </v>
      </c>
      <c r="C53" s="134"/>
      <c r="D53" s="134"/>
      <c r="E53" s="134" t="e">
        <f t="shared" si="8"/>
        <v>#DIV/0!</v>
      </c>
      <c r="F53" s="149"/>
      <c r="G53" s="149"/>
      <c r="H53" s="149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49"/>
      <c r="Y53" s="149"/>
      <c r="Z53" s="149"/>
      <c r="AA53" s="149"/>
      <c r="AB53" s="149"/>
      <c r="AC53" s="149"/>
      <c r="AD53" s="149"/>
      <c r="AE53" s="134"/>
      <c r="AF53" s="149"/>
      <c r="AG53" s="149"/>
    </row>
    <row r="54" spans="1:33" s="12" customFormat="1">
      <c r="A54" s="125" t="str">
        <f t="shared" ref="A54:A63" si="9">A23</f>
        <v>SALIDAS DE AGUA</v>
      </c>
      <c r="B54" s="126"/>
      <c r="C54" s="147"/>
      <c r="D54" s="147"/>
      <c r="E54" s="147"/>
      <c r="F54" s="147"/>
      <c r="G54" s="147"/>
      <c r="H54" s="147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47"/>
      <c r="Y54" s="147"/>
      <c r="Z54" s="147"/>
      <c r="AA54" s="147"/>
      <c r="AB54" s="147"/>
      <c r="AC54" s="147"/>
      <c r="AD54" s="147"/>
      <c r="AE54" s="147"/>
      <c r="AF54" s="147"/>
      <c r="AG54" s="148"/>
    </row>
    <row r="55" spans="1:33">
      <c r="A55" s="43">
        <f t="shared" si="9"/>
        <v>0</v>
      </c>
      <c r="B55" s="43" t="str">
        <f t="shared" ref="B55:B63" si="10">B24</f>
        <v>EJEMPLO: DESCARGA PTAR - CANAL "NOMBRE DEL CANAL"</v>
      </c>
      <c r="C55" s="134"/>
      <c r="D55" s="134"/>
      <c r="E55" s="134"/>
      <c r="F55" s="134" t="e">
        <f>F24/$F$34</f>
        <v>#DIV/0!</v>
      </c>
      <c r="G55" s="134"/>
      <c r="H55" s="134"/>
      <c r="I55" s="134" t="e">
        <f>I24/$I$34</f>
        <v>#DIV/0!</v>
      </c>
      <c r="J55" s="134" t="e">
        <f>J24/$J$34</f>
        <v>#DIV/0!</v>
      </c>
      <c r="K55" s="134" t="e">
        <f>K24/$K$34</f>
        <v>#DIV/0!</v>
      </c>
      <c r="L55" s="134" t="e">
        <f>L24/$L$34</f>
        <v>#DIV/0!</v>
      </c>
      <c r="M55" s="134" t="e">
        <f>M24/$M$34</f>
        <v>#DIV/0!</v>
      </c>
      <c r="N55" s="134" t="e">
        <f>N24/$N$34</f>
        <v>#DIV/0!</v>
      </c>
      <c r="O55" s="134" t="e">
        <f>O24/$O$34</f>
        <v>#DIV/0!</v>
      </c>
      <c r="P55" s="134" t="e">
        <f>P24/$P$34</f>
        <v>#DIV/0!</v>
      </c>
      <c r="Q55" s="134" t="e">
        <f>Q24/$Q$34</f>
        <v>#DIV/0!</v>
      </c>
      <c r="R55" s="134" t="e">
        <f>R24/$R$34</f>
        <v>#DIV/0!</v>
      </c>
      <c r="S55" s="134" t="e">
        <f>S24/$S$34</f>
        <v>#DIV/0!</v>
      </c>
      <c r="T55" s="134" t="e">
        <f>T24/$T$34</f>
        <v>#DIV/0!</v>
      </c>
      <c r="U55" s="134" t="e">
        <f>U24/$U$34</f>
        <v>#DIV/0!</v>
      </c>
      <c r="V55" s="134" t="e">
        <f>V24/$V$34</f>
        <v>#DIV/0!</v>
      </c>
      <c r="W55" s="134" t="e">
        <f>W24/$W$34</f>
        <v>#DIV/0!</v>
      </c>
      <c r="X55" s="134"/>
      <c r="Y55" s="134" t="e">
        <f>Y24/$Y$34</f>
        <v>#DIV/0!</v>
      </c>
      <c r="Z55" s="134" t="e">
        <f>Z24/$Z$34</f>
        <v>#DIV/0!</v>
      </c>
      <c r="AA55" s="134" t="e">
        <f>AA24/$AA$34</f>
        <v>#DIV/0!</v>
      </c>
      <c r="AB55" s="134"/>
      <c r="AC55" s="134" t="e">
        <f>AC24/$AC$34</f>
        <v>#DIV/0!</v>
      </c>
      <c r="AD55" s="134"/>
      <c r="AE55" s="134"/>
      <c r="AF55" s="134" t="e">
        <f>AF24/$AF$34</f>
        <v>#DIV/0!</v>
      </c>
      <c r="AG55" s="134" t="e">
        <f>AG24/$AG$34</f>
        <v>#DIV/0!</v>
      </c>
    </row>
    <row r="56" spans="1:33">
      <c r="A56" s="43">
        <f t="shared" si="9"/>
        <v>0</v>
      </c>
      <c r="B56" s="43" t="str">
        <f t="shared" si="10"/>
        <v>PROCESO/EQUIPO QUE DESCARGA - NOMBRE CUERPO RECEPTOR</v>
      </c>
      <c r="C56" s="134"/>
      <c r="D56" s="134"/>
      <c r="E56" s="134"/>
      <c r="F56" s="134" t="e">
        <f>F25/$F$34</f>
        <v>#DIV/0!</v>
      </c>
      <c r="G56" s="134"/>
      <c r="H56" s="134"/>
      <c r="I56" s="134" t="e">
        <f>I25/$I$34</f>
        <v>#DIV/0!</v>
      </c>
      <c r="J56" s="134" t="e">
        <f>J25/$J$34</f>
        <v>#DIV/0!</v>
      </c>
      <c r="K56" s="134" t="e">
        <f>K25/$K$34</f>
        <v>#DIV/0!</v>
      </c>
      <c r="L56" s="134" t="e">
        <f>L25/$L$34</f>
        <v>#DIV/0!</v>
      </c>
      <c r="M56" s="134" t="e">
        <f>M25/$M$34</f>
        <v>#DIV/0!</v>
      </c>
      <c r="N56" s="134" t="e">
        <f>N25/$N$34</f>
        <v>#DIV/0!</v>
      </c>
      <c r="O56" s="134" t="e">
        <f>O25/$O$34</f>
        <v>#DIV/0!</v>
      </c>
      <c r="P56" s="134" t="e">
        <f>P25/$P$34</f>
        <v>#DIV/0!</v>
      </c>
      <c r="Q56" s="134" t="e">
        <f>Q25/$Q$34</f>
        <v>#DIV/0!</v>
      </c>
      <c r="R56" s="134" t="e">
        <f>R25/$R$34</f>
        <v>#DIV/0!</v>
      </c>
      <c r="S56" s="134" t="e">
        <f>S25/$S$34</f>
        <v>#DIV/0!</v>
      </c>
      <c r="T56" s="134" t="e">
        <f>T25/$T$34</f>
        <v>#DIV/0!</v>
      </c>
      <c r="U56" s="134" t="e">
        <f>U25/$U$34</f>
        <v>#DIV/0!</v>
      </c>
      <c r="V56" s="134" t="e">
        <f>V25/$V$34</f>
        <v>#DIV/0!</v>
      </c>
      <c r="W56" s="134" t="e">
        <f>W25/$W$34</f>
        <v>#DIV/0!</v>
      </c>
      <c r="X56" s="134"/>
      <c r="Y56" s="134" t="e">
        <f>Y25/$Y$34</f>
        <v>#DIV/0!</v>
      </c>
      <c r="Z56" s="134" t="e">
        <f>Z25/$Z$34</f>
        <v>#DIV/0!</v>
      </c>
      <c r="AA56" s="134" t="e">
        <f>AA25/$AA$34</f>
        <v>#DIV/0!</v>
      </c>
      <c r="AB56" s="134"/>
      <c r="AC56" s="134" t="e">
        <f>AC25/$AC$34</f>
        <v>#DIV/0!</v>
      </c>
      <c r="AD56" s="134"/>
      <c r="AE56" s="134"/>
      <c r="AF56" s="134" t="e">
        <f>AF25/$AF$34</f>
        <v>#DIV/0!</v>
      </c>
      <c r="AG56" s="134" t="e">
        <f>AG25/$AG$34</f>
        <v>#DIV/0!</v>
      </c>
    </row>
    <row r="57" spans="1:33">
      <c r="A57" s="43">
        <f t="shared" si="9"/>
        <v>0</v>
      </c>
      <c r="B57" s="43" t="str">
        <f t="shared" si="10"/>
        <v>EJEMPLO: INFILTRACIÓN AGUAS SERVIDAS TRATADAS - DREN DE AGUAS SERVIDAS</v>
      </c>
      <c r="C57" s="134"/>
      <c r="D57" s="134"/>
      <c r="E57" s="134"/>
      <c r="F57" s="134"/>
      <c r="G57" s="134" t="e">
        <f>G26/$G$34</f>
        <v>#DIV/0!</v>
      </c>
      <c r="H57" s="134"/>
      <c r="I57" s="134" t="e">
        <f>I26/$I$34</f>
        <v>#DIV/0!</v>
      </c>
      <c r="J57" s="134" t="e">
        <f>J26/$J$34</f>
        <v>#DIV/0!</v>
      </c>
      <c r="K57" s="134" t="e">
        <f>K26/$K$34</f>
        <v>#DIV/0!</v>
      </c>
      <c r="L57" s="134" t="e">
        <f>L26/$L$34</f>
        <v>#DIV/0!</v>
      </c>
      <c r="M57" s="134" t="e">
        <f>M26/$M$34</f>
        <v>#DIV/0!</v>
      </c>
      <c r="N57" s="134" t="e">
        <f>N26/$N$34</f>
        <v>#DIV/0!</v>
      </c>
      <c r="O57" s="134" t="e">
        <f>O26/$O$34</f>
        <v>#DIV/0!</v>
      </c>
      <c r="P57" s="134" t="e">
        <f>P26/$P$34</f>
        <v>#DIV/0!</v>
      </c>
      <c r="Q57" s="134" t="e">
        <f>Q26/$Q$34</f>
        <v>#DIV/0!</v>
      </c>
      <c r="R57" s="134" t="e">
        <f>R26/$R$34</f>
        <v>#DIV/0!</v>
      </c>
      <c r="S57" s="134" t="e">
        <f>S26/$S$34</f>
        <v>#DIV/0!</v>
      </c>
      <c r="T57" s="134" t="e">
        <f>T26/$T$34</f>
        <v>#DIV/0!</v>
      </c>
      <c r="U57" s="134" t="e">
        <f>U26/$U$34</f>
        <v>#DIV/0!</v>
      </c>
      <c r="V57" s="134" t="e">
        <f>V26/$V$34</f>
        <v>#DIV/0!</v>
      </c>
      <c r="W57" s="134" t="e">
        <f>W26/$W$34</f>
        <v>#DIV/0!</v>
      </c>
      <c r="X57" s="134"/>
      <c r="Y57" s="134" t="e">
        <f>Y26/$Y$34</f>
        <v>#DIV/0!</v>
      </c>
      <c r="Z57" s="134" t="e">
        <f>Z26/$Z$34</f>
        <v>#DIV/0!</v>
      </c>
      <c r="AA57" s="134" t="e">
        <f>AA26/$AA$34</f>
        <v>#DIV/0!</v>
      </c>
      <c r="AB57" s="134"/>
      <c r="AC57" s="134" t="e">
        <f>AC26/$AC$34</f>
        <v>#DIV/0!</v>
      </c>
      <c r="AD57" s="134"/>
      <c r="AE57" s="134"/>
      <c r="AF57" s="134" t="e">
        <f>AF26/$AF$34</f>
        <v>#DIV/0!</v>
      </c>
      <c r="AG57" s="134" t="e">
        <f>AG26/$AG$34</f>
        <v>#DIV/0!</v>
      </c>
    </row>
    <row r="58" spans="1:33">
      <c r="A58" s="43">
        <f t="shared" si="9"/>
        <v>0</v>
      </c>
      <c r="B58" s="43" t="str">
        <f t="shared" si="10"/>
        <v>AGUA QUE INFILTRA - PROCESO/EQUIPO QUE INFILTRA</v>
      </c>
      <c r="C58" s="134"/>
      <c r="D58" s="134"/>
      <c r="E58" s="134"/>
      <c r="F58" s="134"/>
      <c r="G58" s="134" t="e">
        <f>G27/$G$34</f>
        <v>#DIV/0!</v>
      </c>
      <c r="H58" s="134"/>
      <c r="I58" s="134" t="e">
        <f>I27/$I$34</f>
        <v>#DIV/0!</v>
      </c>
      <c r="J58" s="134" t="e">
        <f>J27/$J$34</f>
        <v>#DIV/0!</v>
      </c>
      <c r="K58" s="134" t="e">
        <f>K27/$K$34</f>
        <v>#DIV/0!</v>
      </c>
      <c r="L58" s="134" t="e">
        <f>L27/$L$34</f>
        <v>#DIV/0!</v>
      </c>
      <c r="M58" s="134" t="e">
        <f>M27/$M$34</f>
        <v>#DIV/0!</v>
      </c>
      <c r="N58" s="134" t="e">
        <f>N27/$N$34</f>
        <v>#DIV/0!</v>
      </c>
      <c r="O58" s="134" t="e">
        <f>O27/$O$34</f>
        <v>#DIV/0!</v>
      </c>
      <c r="P58" s="134" t="e">
        <f>P27/$P$34</f>
        <v>#DIV/0!</v>
      </c>
      <c r="Q58" s="134" t="e">
        <f>Q27/$Q$34</f>
        <v>#DIV/0!</v>
      </c>
      <c r="R58" s="134" t="e">
        <f>R27/$R$34</f>
        <v>#DIV/0!</v>
      </c>
      <c r="S58" s="134" t="e">
        <f>S27/$S$34</f>
        <v>#DIV/0!</v>
      </c>
      <c r="T58" s="134" t="e">
        <f>T27/$T$34</f>
        <v>#DIV/0!</v>
      </c>
      <c r="U58" s="134" t="e">
        <f>U27/$U$34</f>
        <v>#DIV/0!</v>
      </c>
      <c r="V58" s="134" t="e">
        <f>V27/$V$34</f>
        <v>#DIV/0!</v>
      </c>
      <c r="W58" s="134" t="e">
        <f>W27/$W$34</f>
        <v>#DIV/0!</v>
      </c>
      <c r="X58" s="134"/>
      <c r="Y58" s="134" t="e">
        <f>Y27/$Y$34</f>
        <v>#DIV/0!</v>
      </c>
      <c r="Z58" s="134" t="e">
        <f>Z27/$Z$34</f>
        <v>#DIV/0!</v>
      </c>
      <c r="AA58" s="134" t="e">
        <f>AA27/$AA$34</f>
        <v>#DIV/0!</v>
      </c>
      <c r="AB58" s="134"/>
      <c r="AC58" s="134" t="e">
        <f>AC27/$AC$34</f>
        <v>#DIV/0!</v>
      </c>
      <c r="AD58" s="134"/>
      <c r="AE58" s="134"/>
      <c r="AF58" s="134" t="e">
        <f>AF27/$AF$34</f>
        <v>#DIV/0!</v>
      </c>
      <c r="AG58" s="134" t="e">
        <f>AG27/$AG$34</f>
        <v>#DIV/0!</v>
      </c>
    </row>
    <row r="59" spans="1:33">
      <c r="A59" s="43">
        <f t="shared" si="9"/>
        <v>0</v>
      </c>
      <c r="B59" s="43" t="str">
        <f t="shared" si="10"/>
        <v>EJEMPLO: AGUA EVAPORADA - CONDENSADORES EVAPORATIVOS</v>
      </c>
      <c r="C59" s="134"/>
      <c r="D59" s="134"/>
      <c r="E59" s="134"/>
      <c r="F59" s="134"/>
      <c r="G59" s="134"/>
      <c r="H59" s="134" t="e">
        <f>H28/$H$34</f>
        <v>#DIV/0!</v>
      </c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 t="e">
        <f>X28/$X$34</f>
        <v>#DIV/0!</v>
      </c>
      <c r="Y59" s="134"/>
      <c r="Z59" s="134"/>
      <c r="AA59" s="134"/>
      <c r="AB59" s="134" t="e">
        <f>AB28/$AB$34</f>
        <v>#DIV/0!</v>
      </c>
      <c r="AC59" s="134"/>
      <c r="AD59" s="134" t="e">
        <f>AD28/$AD$34</f>
        <v>#DIV/0!</v>
      </c>
      <c r="AE59" s="134"/>
      <c r="AF59" s="134"/>
      <c r="AG59" s="134"/>
    </row>
    <row r="60" spans="1:33">
      <c r="A60" s="43">
        <f t="shared" si="9"/>
        <v>0</v>
      </c>
      <c r="B60" s="43" t="str">
        <f t="shared" si="10"/>
        <v>TIPO DE AGUA CONSUMIDA - PROCESO/EQUIPO QUE CONSUME EL AGUA</v>
      </c>
      <c r="C60" s="134"/>
      <c r="D60" s="134"/>
      <c r="E60" s="134"/>
      <c r="F60" s="134"/>
      <c r="G60" s="134"/>
      <c r="H60" s="134" t="e">
        <f>H29/$H$34</f>
        <v>#DIV/0!</v>
      </c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 t="e">
        <f>X29/$X$34</f>
        <v>#DIV/0!</v>
      </c>
      <c r="Y60" s="134"/>
      <c r="Z60" s="134"/>
      <c r="AA60" s="134"/>
      <c r="AB60" s="134" t="e">
        <f>AB29/$AB$34</f>
        <v>#DIV/0!</v>
      </c>
      <c r="AC60" s="134"/>
      <c r="AD60" s="134" t="e">
        <f>AD29/$AD$34</f>
        <v>#DIV/0!</v>
      </c>
      <c r="AE60" s="134"/>
      <c r="AF60" s="134"/>
      <c r="AG60" s="134"/>
    </row>
    <row r="61" spans="1:33">
      <c r="A61" s="43">
        <f t="shared" si="9"/>
        <v>0</v>
      </c>
      <c r="B61" s="43" t="str">
        <f t="shared" si="10"/>
        <v>TIPO DE AGUA CONSUMIDA - PROCESO/EQUIPO QUE CONSUME EL AGUA</v>
      </c>
      <c r="C61" s="134"/>
      <c r="D61" s="134"/>
      <c r="E61" s="134"/>
      <c r="F61" s="134"/>
      <c r="G61" s="134"/>
      <c r="H61" s="134" t="e">
        <f>H30/$H$34</f>
        <v>#DIV/0!</v>
      </c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 t="e">
        <f>X30/$X$34</f>
        <v>#DIV/0!</v>
      </c>
      <c r="Y61" s="134"/>
      <c r="Z61" s="134"/>
      <c r="AA61" s="134"/>
      <c r="AB61" s="134" t="e">
        <f>AB30/$AB$34</f>
        <v>#DIV/0!</v>
      </c>
      <c r="AC61" s="134"/>
      <c r="AD61" s="134" t="e">
        <f>AD30/$AD$34</f>
        <v>#DIV/0!</v>
      </c>
      <c r="AE61" s="134"/>
      <c r="AF61" s="134"/>
      <c r="AG61" s="134"/>
    </row>
    <row r="62" spans="1:33">
      <c r="A62" s="43">
        <f t="shared" si="9"/>
        <v>0</v>
      </c>
      <c r="B62" s="43" t="str">
        <f t="shared" si="10"/>
        <v>TIPO DE AGUA CONSUMIDA - PROCESO/EQUIPO QUE CONSUME EL AGUA</v>
      </c>
      <c r="C62" s="134"/>
      <c r="D62" s="134"/>
      <c r="E62" s="134"/>
      <c r="F62" s="134"/>
      <c r="G62" s="134"/>
      <c r="H62" s="134" t="e">
        <f>H31/$H$34</f>
        <v>#DIV/0!</v>
      </c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 t="e">
        <f>X31/$X$34</f>
        <v>#DIV/0!</v>
      </c>
      <c r="Y62" s="134"/>
      <c r="Z62" s="134"/>
      <c r="AA62" s="134"/>
      <c r="AB62" s="134" t="e">
        <f>AB31/$AB$34</f>
        <v>#DIV/0!</v>
      </c>
      <c r="AC62" s="134"/>
      <c r="AD62" s="134" t="e">
        <f>AD31/$AD$34</f>
        <v>#DIV/0!</v>
      </c>
      <c r="AE62" s="134"/>
      <c r="AF62" s="134"/>
      <c r="AG62" s="134"/>
    </row>
    <row r="63" spans="1:33">
      <c r="A63" s="43">
        <f t="shared" si="9"/>
        <v>0</v>
      </c>
      <c r="B63" s="43" t="str">
        <f t="shared" si="10"/>
        <v>TIPO DE AGUA CONSUMIDA - PROCESO/EQUIPO QUE CONSUME EL AGUA</v>
      </c>
      <c r="C63" s="134"/>
      <c r="D63" s="134"/>
      <c r="E63" s="134"/>
      <c r="F63" s="134"/>
      <c r="G63" s="134"/>
      <c r="H63" s="134" t="e">
        <f>H32/$H$34</f>
        <v>#DIV/0!</v>
      </c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 t="e">
        <f>X32/$X$34</f>
        <v>#DIV/0!</v>
      </c>
      <c r="Y63" s="134"/>
      <c r="Z63" s="134"/>
      <c r="AA63" s="134"/>
      <c r="AB63" s="134" t="e">
        <f>AB32/$AB$34</f>
        <v>#DIV/0!</v>
      </c>
      <c r="AC63" s="134"/>
      <c r="AD63" s="134" t="e">
        <f>AD32/$AD$34</f>
        <v>#DIV/0!</v>
      </c>
      <c r="AE63" s="134"/>
      <c r="AF63" s="134"/>
      <c r="AG63" s="134"/>
    </row>
    <row r="64" spans="1:33">
      <c r="C64" s="146"/>
      <c r="D64" s="146"/>
      <c r="E64" s="146"/>
      <c r="F64" s="146"/>
      <c r="G64" s="146"/>
      <c r="H64" s="146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2:33">
      <c r="B65" s="133" t="str">
        <f>B34</f>
        <v>TOTALES</v>
      </c>
      <c r="C65" s="135" t="e">
        <f>SUM(C38:C64)</f>
        <v>#DIV/0!</v>
      </c>
      <c r="D65" s="135" t="e">
        <f t="shared" ref="D65:E65" si="11">SUM(D38:D64)</f>
        <v>#DIV/0!</v>
      </c>
      <c r="E65" s="135" t="e">
        <f t="shared" si="11"/>
        <v>#DIV/0!</v>
      </c>
      <c r="F65" s="135" t="e">
        <f t="shared" ref="F65:AG65" si="12">SUM(F38:F64)</f>
        <v>#DIV/0!</v>
      </c>
      <c r="G65" s="135" t="e">
        <f t="shared" si="12"/>
        <v>#DIV/0!</v>
      </c>
      <c r="H65" s="135" t="e">
        <f t="shared" si="12"/>
        <v>#DIV/0!</v>
      </c>
      <c r="I65" s="135" t="e">
        <f t="shared" si="12"/>
        <v>#DIV/0!</v>
      </c>
      <c r="J65" s="135" t="e">
        <f t="shared" si="12"/>
        <v>#DIV/0!</v>
      </c>
      <c r="K65" s="135" t="e">
        <f t="shared" si="12"/>
        <v>#DIV/0!</v>
      </c>
      <c r="L65" s="135" t="e">
        <f t="shared" si="12"/>
        <v>#DIV/0!</v>
      </c>
      <c r="M65" s="135" t="e">
        <f t="shared" si="12"/>
        <v>#DIV/0!</v>
      </c>
      <c r="N65" s="135" t="e">
        <f t="shared" si="12"/>
        <v>#DIV/0!</v>
      </c>
      <c r="O65" s="135" t="e">
        <f t="shared" si="12"/>
        <v>#DIV/0!</v>
      </c>
      <c r="P65" s="135" t="e">
        <f t="shared" si="12"/>
        <v>#DIV/0!</v>
      </c>
      <c r="Q65" s="135" t="e">
        <f t="shared" si="12"/>
        <v>#DIV/0!</v>
      </c>
      <c r="R65" s="135" t="e">
        <f t="shared" si="12"/>
        <v>#DIV/0!</v>
      </c>
      <c r="S65" s="135" t="e">
        <f t="shared" si="12"/>
        <v>#DIV/0!</v>
      </c>
      <c r="T65" s="135" t="e">
        <f t="shared" si="12"/>
        <v>#DIV/0!</v>
      </c>
      <c r="U65" s="135" t="e">
        <f t="shared" si="12"/>
        <v>#DIV/0!</v>
      </c>
      <c r="V65" s="135" t="e">
        <f t="shared" si="12"/>
        <v>#DIV/0!</v>
      </c>
      <c r="W65" s="135" t="e">
        <f t="shared" si="12"/>
        <v>#DIV/0!</v>
      </c>
      <c r="X65" s="135" t="e">
        <f t="shared" si="12"/>
        <v>#DIV/0!</v>
      </c>
      <c r="Y65" s="135" t="e">
        <f t="shared" si="12"/>
        <v>#DIV/0!</v>
      </c>
      <c r="Z65" s="135" t="e">
        <f t="shared" si="12"/>
        <v>#DIV/0!</v>
      </c>
      <c r="AA65" s="135" t="e">
        <f t="shared" si="12"/>
        <v>#DIV/0!</v>
      </c>
      <c r="AB65" s="135" t="e">
        <f t="shared" si="12"/>
        <v>#DIV/0!</v>
      </c>
      <c r="AC65" s="135" t="e">
        <f t="shared" si="12"/>
        <v>#DIV/0!</v>
      </c>
      <c r="AD65" s="135" t="e">
        <f t="shared" si="12"/>
        <v>#DIV/0!</v>
      </c>
      <c r="AE65" s="135" t="e">
        <f t="shared" si="12"/>
        <v>#DIV/0!</v>
      </c>
      <c r="AF65" s="135" t="e">
        <f t="shared" si="12"/>
        <v>#DIV/0!</v>
      </c>
      <c r="AG65" s="135" t="e">
        <f t="shared" si="12"/>
        <v>#DIV/0!</v>
      </c>
    </row>
  </sheetData>
  <mergeCells count="4">
    <mergeCell ref="A4:B5"/>
    <mergeCell ref="X4:AA4"/>
    <mergeCell ref="AB4:AG4"/>
    <mergeCell ref="C4:W4"/>
  </mergeCells>
  <conditionalFormatting sqref="C39:AG63">
    <cfRule type="cellIs" dxfId="0" priority="1" operator="greaterThan">
      <formula>0.1</formula>
    </cfRule>
  </conditionalFormatting>
  <hyperlinks>
    <hyperlink ref="A1" location="'0. CONTENIDOS'!A1" display="CONTENIDOS" xr:uid="{8469EEBF-8462-6A46-A9F6-0418D348AC1B}"/>
  </hyperlinks>
  <pageMargins left="0.7" right="0.7" top="0.75" bottom="0.75" header="0.3" footer="0.3"/>
  <ignoredErrors>
    <ignoredError sqref="C39:AG65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5386-2EE6-564C-9C4C-4220BF01EE17}">
  <sheetPr>
    <tabColor theme="9" tint="0.39997558519241921"/>
  </sheetPr>
  <dimension ref="A1:F15"/>
  <sheetViews>
    <sheetView showGridLines="0" tabSelected="1" topLeftCell="A10" zoomScale="110" zoomScaleNormal="110" workbookViewId="0">
      <selection activeCell="B18" sqref="B17:B18"/>
    </sheetView>
  </sheetViews>
  <sheetFormatPr baseColWidth="10" defaultRowHeight="14.5"/>
  <cols>
    <col min="1" max="1" width="12.36328125" bestFit="1" customWidth="1"/>
    <col min="2" max="2" width="27.81640625" bestFit="1" customWidth="1"/>
    <col min="3" max="3" width="89.1796875" bestFit="1" customWidth="1"/>
    <col min="4" max="4" width="24.81640625" bestFit="1" customWidth="1"/>
    <col min="5" max="5" width="15" bestFit="1" customWidth="1"/>
    <col min="6" max="6" width="24" bestFit="1" customWidth="1"/>
  </cols>
  <sheetData>
    <row r="1" spans="1:6" ht="18.5">
      <c r="A1" s="9" t="s">
        <v>17</v>
      </c>
      <c r="B1" s="136"/>
    </row>
    <row r="2" spans="1:6" ht="15.5">
      <c r="A2" s="247" t="s">
        <v>348</v>
      </c>
      <c r="B2" s="247"/>
      <c r="C2" s="247"/>
      <c r="D2" s="247"/>
      <c r="E2" s="247"/>
      <c r="F2" s="247"/>
    </row>
    <row r="3" spans="1:6" ht="15.5">
      <c r="A3" s="200" t="s">
        <v>337</v>
      </c>
      <c r="B3" s="200" t="s">
        <v>338</v>
      </c>
      <c r="C3" s="200" t="s">
        <v>159</v>
      </c>
      <c r="D3" s="200" t="s">
        <v>160</v>
      </c>
      <c r="E3" s="200" t="s">
        <v>4</v>
      </c>
      <c r="F3" s="200" t="s">
        <v>218</v>
      </c>
    </row>
    <row r="4" spans="1:6">
      <c r="A4" s="201" t="s">
        <v>163</v>
      </c>
      <c r="B4" s="202" t="s">
        <v>143</v>
      </c>
      <c r="C4" s="203" t="s">
        <v>339</v>
      </c>
      <c r="D4" s="202" t="s">
        <v>143</v>
      </c>
      <c r="E4" s="204" t="s">
        <v>142</v>
      </c>
      <c r="F4" s="205">
        <f>SUM('11. RESULTADOS HUELLA DIRECTA'!C34:E34)</f>
        <v>0</v>
      </c>
    </row>
    <row r="5" spans="1:6">
      <c r="A5" s="201" t="s">
        <v>163</v>
      </c>
      <c r="B5" s="202" t="s">
        <v>143</v>
      </c>
      <c r="C5" s="203" t="s">
        <v>340</v>
      </c>
      <c r="D5" s="202" t="s">
        <v>143</v>
      </c>
      <c r="E5" s="204" t="s">
        <v>142</v>
      </c>
      <c r="F5" s="205">
        <f>'11. RESULTADOS HUELLA DIRECTA'!H34</f>
        <v>0</v>
      </c>
    </row>
    <row r="6" spans="1:6">
      <c r="A6" s="206" t="s">
        <v>164</v>
      </c>
      <c r="B6" s="207" t="s">
        <v>341</v>
      </c>
      <c r="C6" s="208" t="s">
        <v>349</v>
      </c>
      <c r="D6" s="207" t="s">
        <v>149</v>
      </c>
      <c r="E6" s="209" t="s">
        <v>148</v>
      </c>
      <c r="F6" s="210">
        <f>'11. RESULTADOS HUELLA DIRECTA'!X34</f>
        <v>0</v>
      </c>
    </row>
    <row r="7" spans="1:6">
      <c r="A7" s="206" t="s">
        <v>164</v>
      </c>
      <c r="B7" s="207" t="s">
        <v>177</v>
      </c>
      <c r="C7" s="208" t="s">
        <v>171</v>
      </c>
      <c r="D7" s="207" t="s">
        <v>342</v>
      </c>
      <c r="E7" s="209" t="s">
        <v>146</v>
      </c>
      <c r="F7" s="210">
        <f>'11. RESULTADOS HUELLA DIRECTA'!Y34</f>
        <v>0</v>
      </c>
    </row>
    <row r="8" spans="1:6">
      <c r="A8" s="206" t="s">
        <v>164</v>
      </c>
      <c r="B8" s="207" t="s">
        <v>343</v>
      </c>
      <c r="C8" s="208" t="s">
        <v>172</v>
      </c>
      <c r="D8" s="207" t="s">
        <v>344</v>
      </c>
      <c r="E8" s="209" t="s">
        <v>150</v>
      </c>
      <c r="F8" s="210">
        <f>'11. RESULTADOS HUELLA DIRECTA'!Z34</f>
        <v>0</v>
      </c>
    </row>
    <row r="9" spans="1:6">
      <c r="A9" s="206" t="s">
        <v>164</v>
      </c>
      <c r="B9" s="207" t="s">
        <v>343</v>
      </c>
      <c r="C9" s="208" t="s">
        <v>173</v>
      </c>
      <c r="D9" s="207" t="s">
        <v>154</v>
      </c>
      <c r="E9" s="209" t="s">
        <v>153</v>
      </c>
      <c r="F9" s="210">
        <f>'11. RESULTADOS HUELLA DIRECTA'!AA34</f>
        <v>0</v>
      </c>
    </row>
    <row r="10" spans="1:6">
      <c r="A10" s="211" t="s">
        <v>165</v>
      </c>
      <c r="B10" s="212" t="s">
        <v>177</v>
      </c>
      <c r="C10" s="213" t="s">
        <v>345</v>
      </c>
      <c r="D10" s="212" t="s">
        <v>152</v>
      </c>
      <c r="E10" s="214" t="s">
        <v>151</v>
      </c>
      <c r="F10" s="215">
        <f>'11. RESULTADOS HUELLA DIRECTA'!AB34</f>
        <v>0</v>
      </c>
    </row>
    <row r="11" spans="1:6">
      <c r="A11" s="211" t="s">
        <v>165</v>
      </c>
      <c r="B11" s="212" t="s">
        <v>177</v>
      </c>
      <c r="C11" s="213" t="s">
        <v>174</v>
      </c>
      <c r="D11" s="212" t="s">
        <v>147</v>
      </c>
      <c r="E11" s="214" t="s">
        <v>151</v>
      </c>
      <c r="F11" s="215">
        <f>'11. RESULTADOS HUELLA DIRECTA'!AC34</f>
        <v>0</v>
      </c>
    </row>
    <row r="12" spans="1:6">
      <c r="A12" s="211" t="s">
        <v>165</v>
      </c>
      <c r="B12" s="212" t="s">
        <v>343</v>
      </c>
      <c r="C12" s="213" t="s">
        <v>169</v>
      </c>
      <c r="D12" s="212" t="s">
        <v>155</v>
      </c>
      <c r="E12" s="214" t="s">
        <v>156</v>
      </c>
      <c r="F12" s="215">
        <f>'11. RESULTADOS HUELLA DIRECTA'!AD34</f>
        <v>0</v>
      </c>
    </row>
    <row r="13" spans="1:6" ht="29">
      <c r="A13" s="211" t="s">
        <v>165</v>
      </c>
      <c r="B13" s="212" t="s">
        <v>343</v>
      </c>
      <c r="C13" s="213" t="s">
        <v>212</v>
      </c>
      <c r="D13" s="212" t="s">
        <v>157</v>
      </c>
      <c r="E13" s="214" t="s">
        <v>156</v>
      </c>
      <c r="F13" s="215">
        <f>'11. RESULTADOS HUELLA DIRECTA'!AE34</f>
        <v>0</v>
      </c>
    </row>
    <row r="14" spans="1:6">
      <c r="A14" s="211" t="s">
        <v>165</v>
      </c>
      <c r="B14" s="212" t="s">
        <v>343</v>
      </c>
      <c r="C14" s="213" t="s">
        <v>175</v>
      </c>
      <c r="D14" s="212" t="s">
        <v>147</v>
      </c>
      <c r="E14" s="214" t="s">
        <v>156</v>
      </c>
      <c r="F14" s="215">
        <f>'11. RESULTADOS HUELLA DIRECTA'!AF34</f>
        <v>0</v>
      </c>
    </row>
    <row r="15" spans="1:6">
      <c r="A15" s="211" t="s">
        <v>165</v>
      </c>
      <c r="B15" s="212" t="s">
        <v>343</v>
      </c>
      <c r="C15" s="213" t="s">
        <v>176</v>
      </c>
      <c r="D15" s="212" t="s">
        <v>154</v>
      </c>
      <c r="E15" s="214" t="s">
        <v>156</v>
      </c>
      <c r="F15" s="215">
        <f>'11. RESULTADOS HUELLA DIRECTA'!AG34</f>
        <v>0</v>
      </c>
    </row>
  </sheetData>
  <mergeCells count="1">
    <mergeCell ref="A2:F2"/>
  </mergeCells>
  <hyperlinks>
    <hyperlink ref="A1" location="'0. CONTENIDOS'!A1" display="CONTENIDOS" xr:uid="{F4A80E31-48D6-5E4C-BD43-5E29298F72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6BFD-AEEF-46AC-921B-51F4CA233135}">
  <sheetPr>
    <tabColor theme="5" tint="0.39997558519241921"/>
  </sheetPr>
  <dimension ref="A1:C39"/>
  <sheetViews>
    <sheetView showGridLines="0" zoomScale="110" zoomScaleNormal="110" workbookViewId="0"/>
  </sheetViews>
  <sheetFormatPr baseColWidth="10" defaultRowHeight="14.5"/>
  <cols>
    <col min="1" max="1" width="26.6328125" customWidth="1"/>
    <col min="2" max="2" width="161" customWidth="1"/>
    <col min="3" max="3" width="5.453125" style="8" customWidth="1"/>
  </cols>
  <sheetData>
    <row r="1" spans="1:3">
      <c r="A1" s="9" t="s">
        <v>17</v>
      </c>
    </row>
    <row r="2" spans="1:3" ht="24" customHeight="1">
      <c r="A2" s="111" t="s">
        <v>61</v>
      </c>
      <c r="B2" s="112"/>
      <c r="C2" s="50"/>
    </row>
    <row r="3" spans="1:3" s="12" customFormat="1">
      <c r="A3" s="13" t="s">
        <v>58</v>
      </c>
      <c r="B3" s="162" t="s">
        <v>248</v>
      </c>
      <c r="C3" s="51"/>
    </row>
    <row r="4" spans="1:3" s="12" customFormat="1">
      <c r="A4" s="13"/>
      <c r="B4" s="162"/>
      <c r="C4" s="51"/>
    </row>
    <row r="5" spans="1:3" s="12" customFormat="1">
      <c r="A5" s="13" t="s">
        <v>62</v>
      </c>
      <c r="B5" s="162" t="s">
        <v>63</v>
      </c>
      <c r="C5" s="51"/>
    </row>
    <row r="6" spans="1:3" s="12" customFormat="1">
      <c r="A6" s="13"/>
      <c r="B6" s="162"/>
      <c r="C6" s="51"/>
    </row>
    <row r="7" spans="1:3" s="12" customFormat="1" ht="26">
      <c r="A7" s="13" t="s">
        <v>57</v>
      </c>
      <c r="B7" s="162" t="s">
        <v>117</v>
      </c>
      <c r="C7" s="51"/>
    </row>
    <row r="8" spans="1:3" s="12" customFormat="1">
      <c r="A8" s="13"/>
      <c r="B8" s="162"/>
      <c r="C8" s="51"/>
    </row>
    <row r="9" spans="1:3" s="12" customFormat="1">
      <c r="A9" s="13" t="s">
        <v>71</v>
      </c>
      <c r="B9" s="162" t="s">
        <v>101</v>
      </c>
      <c r="C9" s="51"/>
    </row>
    <row r="10" spans="1:3" s="12" customFormat="1">
      <c r="A10" s="13"/>
      <c r="B10" s="162"/>
      <c r="C10" s="51"/>
    </row>
    <row r="11" spans="1:3" s="12" customFormat="1" ht="26">
      <c r="A11" s="13" t="s">
        <v>64</v>
      </c>
      <c r="B11" s="162" t="s">
        <v>237</v>
      </c>
      <c r="C11" s="51"/>
    </row>
    <row r="12" spans="1:3" s="12" customFormat="1">
      <c r="A12" s="13"/>
      <c r="B12" s="162"/>
      <c r="C12" s="51"/>
    </row>
    <row r="13" spans="1:3" s="12" customFormat="1">
      <c r="A13" s="13" t="s">
        <v>65</v>
      </c>
      <c r="B13" s="162" t="s">
        <v>238</v>
      </c>
      <c r="C13" s="51"/>
    </row>
    <row r="14" spans="1:3" s="12" customFormat="1">
      <c r="A14" s="13"/>
      <c r="B14" s="162"/>
      <c r="C14" s="51"/>
    </row>
    <row r="15" spans="1:3" s="12" customFormat="1" ht="39">
      <c r="A15" s="13" t="s">
        <v>59</v>
      </c>
      <c r="B15" s="162" t="s">
        <v>249</v>
      </c>
      <c r="C15" s="51"/>
    </row>
    <row r="16" spans="1:3" s="12" customFormat="1">
      <c r="A16" s="13"/>
      <c r="B16" s="162"/>
      <c r="C16" s="51"/>
    </row>
    <row r="17" spans="1:3" s="12" customFormat="1" ht="29">
      <c r="A17" s="18" t="s">
        <v>80</v>
      </c>
      <c r="B17" s="162" t="s">
        <v>66</v>
      </c>
      <c r="C17" s="51"/>
    </row>
    <row r="18" spans="1:3" s="12" customFormat="1">
      <c r="A18" s="13"/>
      <c r="B18" s="162"/>
      <c r="C18" s="51"/>
    </row>
    <row r="19" spans="1:3" s="12" customFormat="1">
      <c r="A19" s="13" t="s">
        <v>60</v>
      </c>
      <c r="B19" s="162" t="s">
        <v>67</v>
      </c>
      <c r="C19" s="51"/>
    </row>
    <row r="20" spans="1:3" s="12" customFormat="1">
      <c r="A20" s="13"/>
      <c r="B20" s="162"/>
      <c r="C20" s="51"/>
    </row>
    <row r="21" spans="1:3" s="12" customFormat="1">
      <c r="A21" s="13" t="s">
        <v>68</v>
      </c>
      <c r="B21" s="162" t="s">
        <v>69</v>
      </c>
      <c r="C21" s="51"/>
    </row>
    <row r="22" spans="1:3" s="12" customFormat="1">
      <c r="A22" s="13"/>
      <c r="B22" s="162"/>
      <c r="C22" s="51"/>
    </row>
    <row r="23" spans="1:3" s="12" customFormat="1">
      <c r="A23" s="13" t="s">
        <v>218</v>
      </c>
      <c r="B23" s="162" t="s">
        <v>250</v>
      </c>
      <c r="C23" s="51"/>
    </row>
    <row r="24" spans="1:3" s="12" customFormat="1">
      <c r="A24" s="13"/>
      <c r="B24" s="162"/>
      <c r="C24" s="51"/>
    </row>
    <row r="25" spans="1:3" s="12" customFormat="1">
      <c r="A25" s="13" t="s">
        <v>219</v>
      </c>
      <c r="B25" s="162" t="s">
        <v>255</v>
      </c>
      <c r="C25" s="51"/>
    </row>
    <row r="27" spans="1:3" ht="24" customHeight="1">
      <c r="A27" s="111" t="s">
        <v>234</v>
      </c>
      <c r="B27" s="112"/>
      <c r="C27" s="50"/>
    </row>
    <row r="28" spans="1:3" s="12" customFormat="1">
      <c r="A28" s="18" t="s">
        <v>209</v>
      </c>
      <c r="B28" s="162" t="s">
        <v>235</v>
      </c>
      <c r="C28" s="51"/>
    </row>
    <row r="29" spans="1:3" s="12" customFormat="1">
      <c r="A29" s="13" t="s">
        <v>208</v>
      </c>
      <c r="B29" s="162" t="s">
        <v>236</v>
      </c>
      <c r="C29" s="51"/>
    </row>
    <row r="30" spans="1:3" s="12" customFormat="1">
      <c r="A30" s="13" t="s">
        <v>210</v>
      </c>
      <c r="B30" s="162" t="s">
        <v>239</v>
      </c>
      <c r="C30" s="51"/>
    </row>
    <row r="31" spans="1:3" s="12" customFormat="1">
      <c r="A31" s="13" t="s">
        <v>279</v>
      </c>
      <c r="B31" s="162" t="s">
        <v>280</v>
      </c>
      <c r="C31" s="51"/>
    </row>
    <row r="32" spans="1:3" s="12" customFormat="1">
      <c r="A32" s="13" t="s">
        <v>277</v>
      </c>
      <c r="B32" s="162" t="s">
        <v>324</v>
      </c>
      <c r="C32" s="51"/>
    </row>
    <row r="33" spans="1:3" s="12" customFormat="1">
      <c r="A33" s="13" t="s">
        <v>285</v>
      </c>
      <c r="B33" s="162" t="s">
        <v>284</v>
      </c>
      <c r="C33" s="51"/>
    </row>
    <row r="34" spans="1:3" s="12" customFormat="1">
      <c r="A34" s="13" t="s">
        <v>278</v>
      </c>
      <c r="B34" s="162" t="s">
        <v>281</v>
      </c>
      <c r="C34" s="51"/>
    </row>
    <row r="35" spans="1:3" s="12" customFormat="1">
      <c r="A35" s="13" t="s">
        <v>207</v>
      </c>
      <c r="B35" s="162" t="s">
        <v>282</v>
      </c>
      <c r="C35" s="51"/>
    </row>
    <row r="36" spans="1:3" s="12" customFormat="1">
      <c r="A36" s="13" t="s">
        <v>211</v>
      </c>
      <c r="B36" s="162" t="s">
        <v>240</v>
      </c>
      <c r="C36" s="51"/>
    </row>
    <row r="37" spans="1:3">
      <c r="A37" s="13" t="s">
        <v>241</v>
      </c>
      <c r="B37" s="162" t="s">
        <v>242</v>
      </c>
    </row>
    <row r="38" spans="1:3">
      <c r="A38" s="13" t="s">
        <v>243</v>
      </c>
      <c r="B38" s="162" t="s">
        <v>244</v>
      </c>
    </row>
    <row r="39" spans="1:3">
      <c r="A39" s="13" t="s">
        <v>276</v>
      </c>
      <c r="B39" s="162" t="s">
        <v>283</v>
      </c>
    </row>
  </sheetData>
  <hyperlinks>
    <hyperlink ref="A1" location="'0. CONTENIDOS'!A1" display="CONTENIDOS" xr:uid="{5AE27AA5-CEED-43F3-AFE4-777537467D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9BCC-3EC1-4003-B183-7B5206B1933B}">
  <sheetPr>
    <tabColor theme="5" tint="0.39997558519241921"/>
  </sheetPr>
  <dimension ref="A1:C13"/>
  <sheetViews>
    <sheetView showGridLines="0" zoomScale="110" zoomScaleNormal="110" workbookViewId="0"/>
  </sheetViews>
  <sheetFormatPr baseColWidth="10" defaultRowHeight="14.5"/>
  <cols>
    <col min="1" max="1" width="11.1796875" customWidth="1"/>
    <col min="2" max="2" width="172.6328125" bestFit="1" customWidth="1"/>
    <col min="3" max="3" width="6.453125" style="8" customWidth="1"/>
  </cols>
  <sheetData>
    <row r="1" spans="1:3">
      <c r="A1" s="9" t="s">
        <v>17</v>
      </c>
      <c r="B1" s="8"/>
    </row>
    <row r="2" spans="1:3" ht="24" customHeight="1">
      <c r="A2" s="111" t="s">
        <v>107</v>
      </c>
      <c r="B2" s="112"/>
      <c r="C2" s="50"/>
    </row>
    <row r="3" spans="1:3">
      <c r="A3" s="5" t="s">
        <v>23</v>
      </c>
      <c r="B3" s="7" t="s">
        <v>251</v>
      </c>
    </row>
    <row r="4" spans="1:3">
      <c r="A4" s="5" t="s">
        <v>24</v>
      </c>
      <c r="B4" s="7" t="s">
        <v>247</v>
      </c>
    </row>
    <row r="5" spans="1:3" ht="15" customHeight="1">
      <c r="A5" s="5" t="s">
        <v>25</v>
      </c>
      <c r="B5" s="6" t="s">
        <v>336</v>
      </c>
    </row>
    <row r="6" spans="1:3" ht="15" customHeight="1">
      <c r="A6" s="5" t="s">
        <v>26</v>
      </c>
      <c r="B6" s="7" t="s">
        <v>270</v>
      </c>
    </row>
    <row r="7" spans="1:3" ht="15" customHeight="1">
      <c r="A7" s="5" t="s">
        <v>27</v>
      </c>
      <c r="B7" s="7" t="s">
        <v>226</v>
      </c>
    </row>
    <row r="8" spans="1:3" ht="15" customHeight="1">
      <c r="A8" s="5" t="s">
        <v>138</v>
      </c>
      <c r="B8" s="7" t="s">
        <v>137</v>
      </c>
    </row>
    <row r="9" spans="1:3" ht="15" customHeight="1">
      <c r="A9" s="5" t="s">
        <v>139</v>
      </c>
      <c r="B9" s="6" t="s">
        <v>28</v>
      </c>
    </row>
    <row r="10" spans="1:3" ht="15" customHeight="1">
      <c r="A10" s="5" t="s">
        <v>140</v>
      </c>
      <c r="B10" s="6" t="s">
        <v>72</v>
      </c>
    </row>
    <row r="11" spans="1:3" ht="15" customHeight="1">
      <c r="A11" s="5" t="s">
        <v>141</v>
      </c>
      <c r="B11" s="6" t="s">
        <v>73</v>
      </c>
    </row>
    <row r="12" spans="1:3">
      <c r="B12" s="33"/>
    </row>
    <row r="13" spans="1:3">
      <c r="B13" s="166"/>
    </row>
  </sheetData>
  <hyperlinks>
    <hyperlink ref="A1" location="'0. CONTENIDOS'!A1" display="CONTENIDOS" xr:uid="{2B3E5F80-C8F9-C147-A82F-DC9C1FB7C817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4CA4-5737-44AA-B9D5-59E424B1D450}">
  <sheetPr>
    <tabColor theme="8" tint="0.39997558519241921"/>
  </sheetPr>
  <dimension ref="A1:C19"/>
  <sheetViews>
    <sheetView showGridLines="0" zoomScale="110" zoomScaleNormal="110" workbookViewId="0">
      <selection activeCell="A12" sqref="A12"/>
    </sheetView>
  </sheetViews>
  <sheetFormatPr baseColWidth="10" defaultRowHeight="14.5"/>
  <cols>
    <col min="1" max="1" width="48.453125" bestFit="1" customWidth="1"/>
    <col min="2" max="2" width="60.453125" customWidth="1"/>
    <col min="3" max="3" width="6.453125" style="8" customWidth="1"/>
  </cols>
  <sheetData>
    <row r="1" spans="1:3">
      <c r="A1" s="9" t="s">
        <v>17</v>
      </c>
      <c r="B1" s="8"/>
    </row>
    <row r="2" spans="1:3" ht="24" customHeight="1">
      <c r="A2" s="1" t="s">
        <v>51</v>
      </c>
      <c r="B2" s="2"/>
      <c r="C2" s="50"/>
    </row>
    <row r="4" spans="1:3" ht="15.5">
      <c r="A4" s="27" t="s">
        <v>275</v>
      </c>
      <c r="B4" s="11"/>
    </row>
    <row r="5" spans="1:3">
      <c r="A5" s="217" t="s">
        <v>352</v>
      </c>
      <c r="B5" s="25"/>
    </row>
    <row r="6" spans="1:3">
      <c r="A6" s="217" t="s">
        <v>104</v>
      </c>
      <c r="B6" s="25"/>
    </row>
    <row r="7" spans="1:3">
      <c r="A7" s="217" t="s">
        <v>351</v>
      </c>
      <c r="B7" s="25"/>
    </row>
    <row r="8" spans="1:3" ht="15.5">
      <c r="A8" s="27" t="s">
        <v>110</v>
      </c>
      <c r="B8" s="11"/>
      <c r="C8" s="54"/>
    </row>
    <row r="9" spans="1:3">
      <c r="A9" s="26" t="s">
        <v>111</v>
      </c>
      <c r="B9" s="25"/>
    </row>
    <row r="10" spans="1:3">
      <c r="A10" s="26" t="s">
        <v>113</v>
      </c>
      <c r="B10" s="25"/>
    </row>
    <row r="11" spans="1:3">
      <c r="A11" s="26" t="s">
        <v>109</v>
      </c>
      <c r="B11" s="25"/>
    </row>
    <row r="12" spans="1:3">
      <c r="A12" s="26" t="s">
        <v>112</v>
      </c>
      <c r="B12" s="25"/>
    </row>
    <row r="13" spans="1:3">
      <c r="A13" s="26" t="s">
        <v>116</v>
      </c>
      <c r="B13" s="25"/>
    </row>
    <row r="14" spans="1:3" ht="15.5">
      <c r="A14" s="27" t="s">
        <v>70</v>
      </c>
      <c r="B14" s="11"/>
    </row>
    <row r="15" spans="1:3">
      <c r="A15" s="26" t="s">
        <v>52</v>
      </c>
      <c r="B15" s="25"/>
    </row>
    <row r="16" spans="1:3">
      <c r="A16" s="26" t="s">
        <v>53</v>
      </c>
      <c r="B16" s="25"/>
    </row>
    <row r="17" spans="1:2">
      <c r="A17" s="26" t="s">
        <v>54</v>
      </c>
      <c r="B17" s="35"/>
    </row>
    <row r="18" spans="1:2">
      <c r="A18" s="26" t="s">
        <v>55</v>
      </c>
      <c r="B18" s="25"/>
    </row>
    <row r="19" spans="1:2" s="8" customFormat="1">
      <c r="A19" s="55"/>
      <c r="B19" s="53"/>
    </row>
  </sheetData>
  <hyperlinks>
    <hyperlink ref="A1" location="'0. CONTENIDOS'!A1" display="CONTENIDOS" xr:uid="{528CB155-6E55-D346-AF8B-B599DCDA5E6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8816-88D8-408A-8540-6CAA32A16EFE}">
  <sheetPr>
    <tabColor theme="8" tint="0.39997558519241921"/>
  </sheetPr>
  <dimension ref="A1:D41"/>
  <sheetViews>
    <sheetView showGridLines="0" zoomScale="110" zoomScaleNormal="110" workbookViewId="0"/>
  </sheetViews>
  <sheetFormatPr baseColWidth="10" defaultRowHeight="14.5"/>
  <cols>
    <col min="1" max="1" width="31" customWidth="1"/>
    <col min="2" max="2" width="50.6328125" customWidth="1"/>
    <col min="3" max="3" width="70.81640625" customWidth="1"/>
    <col min="4" max="4" width="70.6328125" customWidth="1"/>
  </cols>
  <sheetData>
    <row r="1" spans="1:4">
      <c r="A1" s="9" t="s">
        <v>17</v>
      </c>
      <c r="B1" s="8"/>
      <c r="C1" s="8"/>
      <c r="D1" s="8"/>
    </row>
    <row r="2" spans="1:4" ht="24" customHeight="1">
      <c r="A2" s="1" t="s">
        <v>103</v>
      </c>
      <c r="B2" s="2"/>
      <c r="C2" s="2"/>
      <c r="D2" s="2"/>
    </row>
    <row r="3" spans="1:4" s="8" customFormat="1"/>
    <row r="4" spans="1:4" ht="15.5">
      <c r="A4" s="27" t="s">
        <v>21</v>
      </c>
      <c r="B4" s="28"/>
      <c r="C4" s="28"/>
      <c r="D4" s="29"/>
    </row>
    <row r="5" spans="1:4">
      <c r="A5" s="3" t="s">
        <v>20</v>
      </c>
      <c r="B5" s="3" t="s">
        <v>19</v>
      </c>
      <c r="C5" s="3" t="s">
        <v>246</v>
      </c>
      <c r="D5" s="3" t="s">
        <v>245</v>
      </c>
    </row>
    <row r="6" spans="1:4">
      <c r="A6" s="17"/>
      <c r="B6" s="17"/>
      <c r="C6" s="17"/>
      <c r="D6" s="156"/>
    </row>
    <row r="7" spans="1:4">
      <c r="A7" s="39"/>
      <c r="B7" s="39"/>
      <c r="C7" s="39"/>
      <c r="D7" s="156"/>
    </row>
    <row r="8" spans="1:4">
      <c r="A8" s="37"/>
      <c r="B8" s="37"/>
      <c r="C8" s="37"/>
      <c r="D8" s="156"/>
    </row>
    <row r="9" spans="1:4">
      <c r="A9" s="17"/>
      <c r="B9" s="17"/>
      <c r="C9" s="17"/>
      <c r="D9" s="156"/>
    </row>
    <row r="10" spans="1:4">
      <c r="A10" s="39"/>
      <c r="B10" s="39"/>
      <c r="C10" s="39"/>
      <c r="D10" s="156"/>
    </row>
    <row r="11" spans="1:4">
      <c r="A11" s="39"/>
      <c r="B11" s="39"/>
      <c r="C11" s="39"/>
      <c r="D11" s="156"/>
    </row>
    <row r="12" spans="1:4">
      <c r="A12" s="17"/>
      <c r="B12" s="17"/>
      <c r="C12" s="17"/>
      <c r="D12" s="156"/>
    </row>
    <row r="13" spans="1:4">
      <c r="A13" s="37"/>
      <c r="B13" s="37"/>
      <c r="C13" s="37"/>
      <c r="D13" s="156"/>
    </row>
    <row r="14" spans="1:4">
      <c r="A14" s="37"/>
      <c r="B14" s="37"/>
      <c r="C14" s="37"/>
      <c r="D14" s="156"/>
    </row>
    <row r="15" spans="1:4">
      <c r="A15" s="17"/>
      <c r="B15" s="17"/>
      <c r="C15" s="17"/>
      <c r="D15" s="156"/>
    </row>
    <row r="16" spans="1:4">
      <c r="A16" s="39"/>
      <c r="B16" s="39"/>
      <c r="C16" s="37"/>
      <c r="D16" s="156"/>
    </row>
    <row r="17" spans="1:4">
      <c r="A17" s="17"/>
      <c r="B17" s="17"/>
      <c r="C17" s="17"/>
      <c r="D17" s="156"/>
    </row>
    <row r="18" spans="1:4">
      <c r="A18" s="17"/>
      <c r="B18" s="17"/>
      <c r="C18" s="17"/>
      <c r="D18" s="156"/>
    </row>
    <row r="19" spans="1:4">
      <c r="A19" s="39"/>
      <c r="B19" s="39"/>
      <c r="C19" s="39"/>
      <c r="D19" s="156"/>
    </row>
    <row r="20" spans="1:4">
      <c r="A20" s="17"/>
      <c r="B20" s="17"/>
      <c r="C20" s="17"/>
      <c r="D20" s="156"/>
    </row>
    <row r="21" spans="1:4" s="8" customFormat="1">
      <c r="A21" s="222" t="s">
        <v>18</v>
      </c>
    </row>
    <row r="22" spans="1:4" s="8" customFormat="1"/>
    <row r="23" spans="1:4" ht="15.5">
      <c r="A23" s="27" t="s">
        <v>22</v>
      </c>
      <c r="B23" s="28"/>
      <c r="C23" s="28"/>
      <c r="D23" s="29"/>
    </row>
    <row r="24" spans="1:4">
      <c r="A24" s="158" t="s">
        <v>20</v>
      </c>
      <c r="B24" s="3" t="s">
        <v>19</v>
      </c>
      <c r="C24" s="3" t="s">
        <v>246</v>
      </c>
      <c r="D24" s="3" t="s">
        <v>245</v>
      </c>
    </row>
    <row r="25" spans="1:4">
      <c r="A25" s="156"/>
      <c r="B25" s="156"/>
      <c r="C25" s="156"/>
      <c r="D25" s="156"/>
    </row>
    <row r="26" spans="1:4">
      <c r="A26" s="156"/>
      <c r="B26" s="156"/>
      <c r="C26" s="156"/>
      <c r="D26" s="156"/>
    </row>
    <row r="27" spans="1:4">
      <c r="A27" s="156"/>
      <c r="B27" s="156"/>
      <c r="C27" s="156"/>
      <c r="D27" s="156"/>
    </row>
    <row r="28" spans="1:4">
      <c r="A28" s="156"/>
      <c r="B28" s="156"/>
      <c r="C28" s="156"/>
      <c r="D28" s="156"/>
    </row>
    <row r="29" spans="1:4">
      <c r="A29" s="156"/>
      <c r="B29" s="156"/>
      <c r="C29" s="156"/>
      <c r="D29" s="156"/>
    </row>
    <row r="30" spans="1:4">
      <c r="A30" s="156"/>
      <c r="B30" s="156"/>
      <c r="C30" s="156"/>
      <c r="D30" s="156"/>
    </row>
    <row r="31" spans="1:4">
      <c r="A31" s="156"/>
      <c r="B31" s="156"/>
      <c r="C31" s="156"/>
      <c r="D31" s="156"/>
    </row>
    <row r="32" spans="1:4">
      <c r="A32" s="156"/>
      <c r="B32" s="156"/>
      <c r="C32" s="156"/>
      <c r="D32" s="156"/>
    </row>
    <row r="33" spans="1:4">
      <c r="A33" s="156"/>
      <c r="B33" s="156"/>
      <c r="C33" s="156"/>
      <c r="D33" s="156"/>
    </row>
    <row r="34" spans="1:4">
      <c r="A34" s="156"/>
      <c r="B34" s="156"/>
      <c r="C34" s="156"/>
      <c r="D34" s="156"/>
    </row>
    <row r="35" spans="1:4">
      <c r="A35" s="156"/>
      <c r="B35" s="156"/>
      <c r="C35" s="156"/>
      <c r="D35" s="156"/>
    </row>
    <row r="36" spans="1:4">
      <c r="A36" s="156"/>
      <c r="B36" s="156"/>
      <c r="C36" s="156"/>
      <c r="D36" s="156"/>
    </row>
    <row r="37" spans="1:4">
      <c r="A37" s="156"/>
      <c r="B37" s="156"/>
      <c r="C37" s="156"/>
      <c r="D37" s="156"/>
    </row>
    <row r="38" spans="1:4">
      <c r="A38" s="156"/>
      <c r="B38" s="156"/>
      <c r="C38" s="156"/>
      <c r="D38" s="156"/>
    </row>
    <row r="39" spans="1:4">
      <c r="A39" s="156"/>
      <c r="B39" s="156"/>
      <c r="C39" s="156"/>
      <c r="D39" s="156"/>
    </row>
    <row r="40" spans="1:4" s="8" customFormat="1">
      <c r="A40" s="222" t="s">
        <v>18</v>
      </c>
    </row>
    <row r="41" spans="1:4" s="8" customFormat="1"/>
  </sheetData>
  <hyperlinks>
    <hyperlink ref="A1" location="'0. CONTENIDOS'!A1" display="CONTENIDOS" xr:uid="{A4F7ACC5-0A69-D448-921B-33AE547ACC8F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7A9AE-E54D-43B3-9936-06C37A8B5EB1}">
  <sheetPr>
    <tabColor theme="8" tint="0.39997558519241921"/>
  </sheetPr>
  <dimension ref="A1:Q24"/>
  <sheetViews>
    <sheetView showGridLines="0" zoomScale="110" zoomScaleNormal="110" workbookViewId="0">
      <selection activeCell="A21" sqref="A21"/>
    </sheetView>
  </sheetViews>
  <sheetFormatPr baseColWidth="10" defaultRowHeight="14.5"/>
  <cols>
    <col min="1" max="1" width="31.36328125" customWidth="1"/>
    <col min="2" max="2" width="45" bestFit="1" customWidth="1"/>
    <col min="5" max="6" width="12.36328125" bestFit="1" customWidth="1"/>
    <col min="8" max="8" width="12.36328125" bestFit="1" customWidth="1"/>
    <col min="13" max="13" width="12.36328125" bestFit="1" customWidth="1"/>
    <col min="16" max="17" width="12.453125" bestFit="1" customWidth="1"/>
  </cols>
  <sheetData>
    <row r="1" spans="1:17">
      <c r="A1" s="9" t="s">
        <v>17</v>
      </c>
      <c r="B1" s="62">
        <v>2</v>
      </c>
      <c r="C1" s="63">
        <v>3</v>
      </c>
      <c r="D1" s="63">
        <v>4</v>
      </c>
      <c r="E1" s="62">
        <v>5</v>
      </c>
      <c r="F1" s="62">
        <v>6</v>
      </c>
      <c r="G1" s="63">
        <v>7</v>
      </c>
      <c r="H1" s="63">
        <v>8</v>
      </c>
      <c r="I1" s="62">
        <v>9</v>
      </c>
      <c r="J1" s="62">
        <v>10</v>
      </c>
      <c r="K1" s="63">
        <v>11</v>
      </c>
      <c r="L1" s="63">
        <v>12</v>
      </c>
      <c r="M1" s="62">
        <v>13</v>
      </c>
      <c r="N1" s="62">
        <v>14</v>
      </c>
      <c r="O1" s="63">
        <v>15</v>
      </c>
      <c r="P1" s="63">
        <v>16</v>
      </c>
      <c r="Q1" s="63">
        <v>17</v>
      </c>
    </row>
    <row r="2" spans="1:17" ht="24" customHeight="1">
      <c r="A2" s="1" t="s">
        <v>102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spans="1:17" ht="15.5">
      <c r="A4" s="27" t="s">
        <v>105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7">
      <c r="A5" s="3" t="s">
        <v>353</v>
      </c>
      <c r="B5" s="3" t="s">
        <v>114</v>
      </c>
      <c r="C5" s="4" t="s">
        <v>4</v>
      </c>
      <c r="D5" s="4" t="s">
        <v>1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225</v>
      </c>
    </row>
    <row r="6" spans="1:17">
      <c r="A6" s="17"/>
      <c r="B6" s="38"/>
      <c r="C6" s="16" t="s">
        <v>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163">
        <f>SUM(D6:O6)</f>
        <v>0</v>
      </c>
      <c r="Q6" s="165" t="e">
        <f t="shared" ref="Q6:Q20" si="0">P6/$P$22</f>
        <v>#DIV/0!</v>
      </c>
    </row>
    <row r="7" spans="1:17">
      <c r="A7" s="17"/>
      <c r="B7" s="17"/>
      <c r="C7" s="16" t="s">
        <v>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163">
        <f t="shared" ref="P7:P22" si="1">SUM(D7:O7)</f>
        <v>0</v>
      </c>
      <c r="Q7" s="165" t="e">
        <f t="shared" si="0"/>
        <v>#DIV/0!</v>
      </c>
    </row>
    <row r="8" spans="1:17">
      <c r="A8" s="17"/>
      <c r="B8" s="17"/>
      <c r="C8" s="16" t="s">
        <v>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163">
        <f t="shared" si="1"/>
        <v>0</v>
      </c>
      <c r="Q8" s="165" t="e">
        <f t="shared" si="0"/>
        <v>#DIV/0!</v>
      </c>
    </row>
    <row r="9" spans="1:17">
      <c r="A9" s="156"/>
      <c r="B9" s="156"/>
      <c r="C9" s="16" t="s">
        <v>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163">
        <f t="shared" si="1"/>
        <v>0</v>
      </c>
      <c r="Q9" s="165" t="e">
        <f t="shared" si="0"/>
        <v>#DIV/0!</v>
      </c>
    </row>
    <row r="10" spans="1:17">
      <c r="A10" s="156"/>
      <c r="B10" s="156"/>
      <c r="C10" s="16" t="s"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163">
        <f t="shared" si="1"/>
        <v>0</v>
      </c>
      <c r="Q10" s="165" t="e">
        <f t="shared" si="0"/>
        <v>#DIV/0!</v>
      </c>
    </row>
    <row r="11" spans="1:17">
      <c r="A11" s="156"/>
      <c r="B11" s="156"/>
      <c r="C11" s="16" t="s"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163">
        <f t="shared" si="1"/>
        <v>0</v>
      </c>
      <c r="Q11" s="165" t="e">
        <f t="shared" si="0"/>
        <v>#DIV/0!</v>
      </c>
    </row>
    <row r="12" spans="1:17">
      <c r="A12" s="156"/>
      <c r="B12" s="156"/>
      <c r="C12" s="16" t="s"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163">
        <f t="shared" si="1"/>
        <v>0</v>
      </c>
      <c r="Q12" s="165" t="e">
        <f t="shared" si="0"/>
        <v>#DIV/0!</v>
      </c>
    </row>
    <row r="13" spans="1:17">
      <c r="A13" s="156"/>
      <c r="B13" s="156"/>
      <c r="C13" s="16" t="s"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163">
        <f t="shared" si="1"/>
        <v>0</v>
      </c>
      <c r="Q13" s="165" t="e">
        <f t="shared" si="0"/>
        <v>#DIV/0!</v>
      </c>
    </row>
    <row r="14" spans="1:17">
      <c r="A14" s="17"/>
      <c r="B14" s="17"/>
      <c r="C14" s="16" t="s"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163">
        <f t="shared" si="1"/>
        <v>0</v>
      </c>
      <c r="Q14" s="165" t="e">
        <f t="shared" si="0"/>
        <v>#DIV/0!</v>
      </c>
    </row>
    <row r="15" spans="1:17">
      <c r="A15" s="39"/>
      <c r="B15" s="39"/>
      <c r="C15" s="16" t="s"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63">
        <f t="shared" si="1"/>
        <v>0</v>
      </c>
      <c r="Q15" s="165" t="e">
        <f t="shared" si="0"/>
        <v>#DIV/0!</v>
      </c>
    </row>
    <row r="16" spans="1:17">
      <c r="A16" s="39"/>
      <c r="B16" s="39"/>
      <c r="C16" s="16" t="s"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163">
        <f t="shared" si="1"/>
        <v>0</v>
      </c>
      <c r="Q16" s="165" t="e">
        <f t="shared" si="0"/>
        <v>#DIV/0!</v>
      </c>
    </row>
    <row r="17" spans="1:17">
      <c r="A17" s="39"/>
      <c r="B17" s="39"/>
      <c r="C17" s="16" t="s"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163">
        <f t="shared" si="1"/>
        <v>0</v>
      </c>
      <c r="Q17" s="165" t="e">
        <f t="shared" si="0"/>
        <v>#DIV/0!</v>
      </c>
    </row>
    <row r="18" spans="1:17">
      <c r="A18" s="39"/>
      <c r="B18" s="39"/>
      <c r="C18" s="16" t="s"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163">
        <f t="shared" si="1"/>
        <v>0</v>
      </c>
      <c r="Q18" s="165" t="e">
        <f t="shared" si="0"/>
        <v>#DIV/0!</v>
      </c>
    </row>
    <row r="19" spans="1:17">
      <c r="A19" s="39"/>
      <c r="B19" s="39"/>
      <c r="C19" s="16" t="s"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163">
        <f t="shared" si="1"/>
        <v>0</v>
      </c>
      <c r="Q19" s="165" t="e">
        <f t="shared" si="0"/>
        <v>#DIV/0!</v>
      </c>
    </row>
    <row r="20" spans="1:17">
      <c r="A20" s="17"/>
      <c r="B20" s="17"/>
      <c r="C20" s="16" t="s">
        <v>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163">
        <f t="shared" si="1"/>
        <v>0</v>
      </c>
      <c r="Q20" s="165" t="e">
        <f t="shared" si="0"/>
        <v>#DIV/0!</v>
      </c>
    </row>
    <row r="21" spans="1:17" s="8" customFormat="1">
      <c r="A21" s="222" t="s">
        <v>18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164"/>
      <c r="Q21" s="164"/>
    </row>
    <row r="22" spans="1:17">
      <c r="A22" s="107"/>
      <c r="B22" s="41" t="s">
        <v>115</v>
      </c>
      <c r="C22" s="34" t="s">
        <v>0</v>
      </c>
      <c r="D22" s="56">
        <f t="shared" ref="D22:O22" si="2">SUM(D6:D21)</f>
        <v>0</v>
      </c>
      <c r="E22" s="56">
        <f t="shared" si="2"/>
        <v>0</v>
      </c>
      <c r="F22" s="56">
        <f t="shared" si="2"/>
        <v>0</v>
      </c>
      <c r="G22" s="56">
        <f t="shared" si="2"/>
        <v>0</v>
      </c>
      <c r="H22" s="56">
        <f t="shared" si="2"/>
        <v>0</v>
      </c>
      <c r="I22" s="56">
        <f t="shared" si="2"/>
        <v>0</v>
      </c>
      <c r="J22" s="56">
        <f t="shared" si="2"/>
        <v>0</v>
      </c>
      <c r="K22" s="56">
        <f t="shared" si="2"/>
        <v>0</v>
      </c>
      <c r="L22" s="56">
        <f t="shared" si="2"/>
        <v>0</v>
      </c>
      <c r="M22" s="56">
        <f t="shared" si="2"/>
        <v>0</v>
      </c>
      <c r="N22" s="56">
        <f t="shared" si="2"/>
        <v>0</v>
      </c>
      <c r="O22" s="56">
        <f t="shared" si="2"/>
        <v>0</v>
      </c>
      <c r="P22" s="109">
        <f t="shared" si="1"/>
        <v>0</v>
      </c>
    </row>
    <row r="24" spans="1:17" s="8" customFormat="1"/>
  </sheetData>
  <conditionalFormatting sqref="Q6:Q20">
    <cfRule type="cellIs" dxfId="5" priority="1" operator="greaterThan">
      <formula>0.1</formula>
    </cfRule>
  </conditionalFormatting>
  <hyperlinks>
    <hyperlink ref="A1" location="'0. CONTENIDOS'!A1" display="CONTENIDOS" xr:uid="{32A39C51-8AA5-BE43-A52E-3E347C975863}"/>
  </hyperlinks>
  <pageMargins left="0.7" right="0.7" top="0.75" bottom="0.75" header="0.3" footer="0.3"/>
  <pageSetup orientation="portrait" r:id="rId1"/>
  <ignoredErrors>
    <ignoredError sqref="P22" formula="1"/>
    <ignoredError sqref="Q6:Q2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8F18-E89C-44D1-A77F-16D6FE13B919}">
  <sheetPr>
    <tabColor theme="8" tint="0.39997558519241921"/>
  </sheetPr>
  <dimension ref="A1:Q67"/>
  <sheetViews>
    <sheetView showGridLines="0" topLeftCell="A7" zoomScale="120" zoomScaleNormal="120" workbookViewId="0"/>
  </sheetViews>
  <sheetFormatPr baseColWidth="10" defaultRowHeight="14.5"/>
  <cols>
    <col min="1" max="1" width="73.6328125" customWidth="1"/>
    <col min="4" max="4" width="10.81640625" customWidth="1"/>
    <col min="14" max="14" width="11.453125" bestFit="1" customWidth="1"/>
    <col min="15" max="15" width="12.453125" bestFit="1" customWidth="1"/>
  </cols>
  <sheetData>
    <row r="1" spans="1:17">
      <c r="A1" s="9" t="s">
        <v>17</v>
      </c>
      <c r="B1" s="63">
        <v>2</v>
      </c>
      <c r="C1" s="63">
        <v>3</v>
      </c>
      <c r="D1" s="62">
        <v>4</v>
      </c>
      <c r="E1" s="63">
        <v>5</v>
      </c>
      <c r="F1" s="63">
        <v>6</v>
      </c>
      <c r="G1" s="62">
        <v>7</v>
      </c>
      <c r="H1" s="63">
        <v>8</v>
      </c>
      <c r="I1" s="63">
        <v>9</v>
      </c>
      <c r="J1" s="62">
        <v>10</v>
      </c>
      <c r="K1" s="63">
        <v>11</v>
      </c>
      <c r="L1" s="63">
        <v>12</v>
      </c>
      <c r="M1" s="62">
        <v>13</v>
      </c>
      <c r="N1" s="63">
        <v>14</v>
      </c>
      <c r="O1" s="63">
        <v>15</v>
      </c>
      <c r="P1" s="169">
        <v>16</v>
      </c>
    </row>
    <row r="2" spans="1:17" ht="24" customHeight="1">
      <c r="A2" s="1" t="s">
        <v>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s="8" customFormat="1"/>
    <row r="4" spans="1:17" s="8" customFormat="1" ht="15.5">
      <c r="A4" s="219" t="s">
        <v>230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</row>
    <row r="5" spans="1:17" s="8" customFormat="1">
      <c r="A5" s="3" t="s">
        <v>358</v>
      </c>
      <c r="B5" s="4" t="s">
        <v>4</v>
      </c>
      <c r="C5" s="4" t="s">
        <v>1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225</v>
      </c>
    </row>
    <row r="6" spans="1:17" s="8" customFormat="1">
      <c r="A6" s="156" t="s">
        <v>359</v>
      </c>
      <c r="B6" s="16" t="s">
        <v>56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163">
        <f>SUM(C6:N6)</f>
        <v>0</v>
      </c>
      <c r="P6" s="170" t="e">
        <f>O6/$O$12</f>
        <v>#DIV/0!</v>
      </c>
    </row>
    <row r="7" spans="1:17" s="8" customFormat="1">
      <c r="A7" s="156" t="s">
        <v>252</v>
      </c>
      <c r="B7" s="16" t="s">
        <v>56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163">
        <f t="shared" ref="O7:O8" si="0">SUM(C7:N7)</f>
        <v>0</v>
      </c>
      <c r="P7" s="170" t="e">
        <f t="shared" ref="P7:P10" si="1">O7/$O$12</f>
        <v>#DIV/0!</v>
      </c>
    </row>
    <row r="8" spans="1:17" s="8" customFormat="1">
      <c r="A8" s="156" t="s">
        <v>252</v>
      </c>
      <c r="B8" s="16" t="s">
        <v>56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63">
        <f t="shared" si="0"/>
        <v>0</v>
      </c>
      <c r="P8" s="170" t="e">
        <f t="shared" si="1"/>
        <v>#DIV/0!</v>
      </c>
    </row>
    <row r="9" spans="1:17" s="8" customFormat="1">
      <c r="A9" s="156" t="s">
        <v>252</v>
      </c>
      <c r="B9" s="16" t="s">
        <v>56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163">
        <f t="shared" ref="O9:O10" si="2">SUM(C9:N9)</f>
        <v>0</v>
      </c>
      <c r="P9" s="170" t="e">
        <f t="shared" si="1"/>
        <v>#DIV/0!</v>
      </c>
    </row>
    <row r="10" spans="1:17" s="8" customFormat="1">
      <c r="A10" s="156" t="s">
        <v>252</v>
      </c>
      <c r="B10" s="16" t="s">
        <v>56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63">
        <f t="shared" si="2"/>
        <v>0</v>
      </c>
      <c r="P10" s="170" t="e">
        <f t="shared" si="1"/>
        <v>#DIV/0!</v>
      </c>
    </row>
    <row r="11" spans="1:17" s="8" customFormat="1">
      <c r="A11" s="220" t="s">
        <v>18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75"/>
    </row>
    <row r="12" spans="1:17" s="8" customFormat="1">
      <c r="A12" s="159" t="s">
        <v>231</v>
      </c>
      <c r="B12" s="24" t="s">
        <v>56</v>
      </c>
      <c r="C12" s="108">
        <f t="shared" ref="C12:N12" si="3">SUM(C6:C11)</f>
        <v>0</v>
      </c>
      <c r="D12" s="108">
        <f t="shared" si="3"/>
        <v>0</v>
      </c>
      <c r="E12" s="108">
        <f t="shared" si="3"/>
        <v>0</v>
      </c>
      <c r="F12" s="108">
        <f t="shared" si="3"/>
        <v>0</v>
      </c>
      <c r="G12" s="108">
        <f t="shared" si="3"/>
        <v>0</v>
      </c>
      <c r="H12" s="108">
        <f t="shared" si="3"/>
        <v>0</v>
      </c>
      <c r="I12" s="108">
        <f t="shared" si="3"/>
        <v>0</v>
      </c>
      <c r="J12" s="108">
        <f t="shared" si="3"/>
        <v>0</v>
      </c>
      <c r="K12" s="108">
        <f t="shared" si="3"/>
        <v>0</v>
      </c>
      <c r="L12" s="108">
        <f t="shared" si="3"/>
        <v>0</v>
      </c>
      <c r="M12" s="108">
        <f t="shared" si="3"/>
        <v>0</v>
      </c>
      <c r="N12" s="108">
        <f t="shared" si="3"/>
        <v>0</v>
      </c>
      <c r="O12" s="109">
        <f t="shared" ref="O12" si="4">SUM(C12:N12)</f>
        <v>0</v>
      </c>
      <c r="P12" s="174" t="e">
        <f>O12/$O$34</f>
        <v>#DIV/0!</v>
      </c>
    </row>
    <row r="13" spans="1:17" s="8" customFormat="1">
      <c r="A13"/>
    </row>
    <row r="14" spans="1:17" ht="15.5">
      <c r="A14" s="219" t="s">
        <v>76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59"/>
    </row>
    <row r="15" spans="1:17">
      <c r="A15" s="3" t="s">
        <v>358</v>
      </c>
      <c r="B15" s="4" t="s">
        <v>4</v>
      </c>
      <c r="C15" s="4" t="s">
        <v>1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4" t="s">
        <v>16</v>
      </c>
      <c r="P15" s="4" t="s">
        <v>225</v>
      </c>
      <c r="Q15" s="59"/>
    </row>
    <row r="16" spans="1:17">
      <c r="A16" s="156" t="s">
        <v>360</v>
      </c>
      <c r="B16" s="16" t="s">
        <v>56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163">
        <f>SUM(C16:N16)</f>
        <v>0</v>
      </c>
      <c r="P16" s="170" t="e">
        <f>O16/$O$22</f>
        <v>#DIV/0!</v>
      </c>
      <c r="Q16" s="59"/>
    </row>
    <row r="17" spans="1:17">
      <c r="A17" s="156" t="s">
        <v>361</v>
      </c>
      <c r="B17" s="16" t="s">
        <v>56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163">
        <f t="shared" ref="O17:O18" si="5">SUM(C17:N17)</f>
        <v>0</v>
      </c>
      <c r="P17" s="170" t="e">
        <f>O17/$O$22</f>
        <v>#DIV/0!</v>
      </c>
      <c r="Q17" s="59"/>
    </row>
    <row r="18" spans="1:17">
      <c r="A18" s="156" t="s">
        <v>253</v>
      </c>
      <c r="B18" s="16" t="s">
        <v>56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63">
        <f t="shared" si="5"/>
        <v>0</v>
      </c>
      <c r="P18" s="170" t="e">
        <f>O18/$O$22</f>
        <v>#DIV/0!</v>
      </c>
      <c r="Q18" s="59"/>
    </row>
    <row r="19" spans="1:17">
      <c r="A19" s="156" t="s">
        <v>253</v>
      </c>
      <c r="B19" s="16" t="s">
        <v>56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163">
        <f>SUM(C19:N19)</f>
        <v>0</v>
      </c>
      <c r="P19" s="170" t="e">
        <f>O19/$O$22</f>
        <v>#DIV/0!</v>
      </c>
      <c r="Q19" s="59"/>
    </row>
    <row r="20" spans="1:17">
      <c r="A20" s="156" t="s">
        <v>253</v>
      </c>
      <c r="B20" s="16" t="s">
        <v>56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163">
        <f t="shared" ref="O20" si="6">SUM(C20:N20)</f>
        <v>0</v>
      </c>
      <c r="P20" s="170" t="e">
        <f>O20/$O$22</f>
        <v>#DIV/0!</v>
      </c>
      <c r="Q20" s="59"/>
    </row>
    <row r="21" spans="1:17" s="8" customFormat="1">
      <c r="A21" s="220" t="s">
        <v>18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75"/>
      <c r="Q21" s="60"/>
    </row>
    <row r="22" spans="1:17">
      <c r="A22" s="151" t="s">
        <v>88</v>
      </c>
      <c r="B22" s="24" t="s">
        <v>56</v>
      </c>
      <c r="C22" s="108">
        <f t="shared" ref="C22:N22" si="7">SUM(C16:C21)</f>
        <v>0</v>
      </c>
      <c r="D22" s="108">
        <f t="shared" si="7"/>
        <v>0</v>
      </c>
      <c r="E22" s="108">
        <f t="shared" si="7"/>
        <v>0</v>
      </c>
      <c r="F22" s="108">
        <f t="shared" si="7"/>
        <v>0</v>
      </c>
      <c r="G22" s="108">
        <f t="shared" si="7"/>
        <v>0</v>
      </c>
      <c r="H22" s="108">
        <f t="shared" si="7"/>
        <v>0</v>
      </c>
      <c r="I22" s="108">
        <f t="shared" si="7"/>
        <v>0</v>
      </c>
      <c r="J22" s="108">
        <f t="shared" si="7"/>
        <v>0</v>
      </c>
      <c r="K22" s="108">
        <f t="shared" si="7"/>
        <v>0</v>
      </c>
      <c r="L22" s="108">
        <f t="shared" si="7"/>
        <v>0</v>
      </c>
      <c r="M22" s="108">
        <f t="shared" si="7"/>
        <v>0</v>
      </c>
      <c r="N22" s="108">
        <f t="shared" si="7"/>
        <v>0</v>
      </c>
      <c r="O22" s="109">
        <f t="shared" ref="O22" si="8">SUM(C22:N22)</f>
        <v>0</v>
      </c>
      <c r="P22" s="174" t="e">
        <f>O22/$O$34</f>
        <v>#DIV/0!</v>
      </c>
    </row>
    <row r="23" spans="1:17" s="8" customFormat="1">
      <c r="A23" s="221"/>
      <c r="B23" s="171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3"/>
      <c r="P23" s="60"/>
      <c r="Q23" s="57"/>
    </row>
    <row r="24" spans="1:17" s="8" customFormat="1" ht="15.5">
      <c r="A24" s="219" t="s">
        <v>320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57"/>
    </row>
    <row r="25" spans="1:17" s="8" customFormat="1">
      <c r="A25" s="3" t="s">
        <v>358</v>
      </c>
      <c r="B25" s="4" t="s">
        <v>4</v>
      </c>
      <c r="C25" s="4" t="s">
        <v>1</v>
      </c>
      <c r="D25" s="4" t="s">
        <v>5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11</v>
      </c>
      <c r="K25" s="4" t="s">
        <v>12</v>
      </c>
      <c r="L25" s="4" t="s">
        <v>13</v>
      </c>
      <c r="M25" s="4" t="s">
        <v>14</v>
      </c>
      <c r="N25" s="4" t="s">
        <v>15</v>
      </c>
      <c r="O25" s="4" t="s">
        <v>16</v>
      </c>
      <c r="P25" s="4" t="s">
        <v>225</v>
      </c>
      <c r="Q25" s="57"/>
    </row>
    <row r="26" spans="1:17" s="8" customFormat="1">
      <c r="A26" s="156" t="s">
        <v>362</v>
      </c>
      <c r="B26" s="16" t="s">
        <v>56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163">
        <f>SUM(C26:N26)</f>
        <v>0</v>
      </c>
      <c r="P26" s="170" t="e">
        <f>O26/$O$32</f>
        <v>#DIV/0!</v>
      </c>
      <c r="Q26" s="57"/>
    </row>
    <row r="27" spans="1:17" s="8" customFormat="1">
      <c r="A27" s="156" t="s">
        <v>306</v>
      </c>
      <c r="B27" s="16" t="s">
        <v>56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163">
        <f t="shared" ref="O27:O28" si="9">SUM(C27:N27)</f>
        <v>0</v>
      </c>
      <c r="P27" s="170" t="e">
        <f>O27/$O$32</f>
        <v>#DIV/0!</v>
      </c>
      <c r="Q27" s="57"/>
    </row>
    <row r="28" spans="1:17" s="8" customFormat="1">
      <c r="A28" s="156" t="s">
        <v>306</v>
      </c>
      <c r="B28" s="16" t="s">
        <v>56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163">
        <f t="shared" si="9"/>
        <v>0</v>
      </c>
      <c r="P28" s="170" t="e">
        <f>O28/$O$32</f>
        <v>#DIV/0!</v>
      </c>
      <c r="Q28" s="57"/>
    </row>
    <row r="29" spans="1:17" s="8" customFormat="1">
      <c r="A29" s="156" t="s">
        <v>306</v>
      </c>
      <c r="B29" s="16" t="s">
        <v>56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63">
        <f>SUM(C29:N29)</f>
        <v>0</v>
      </c>
      <c r="P29" s="170" t="e">
        <f>O29/$O$32</f>
        <v>#DIV/0!</v>
      </c>
      <c r="Q29" s="57"/>
    </row>
    <row r="30" spans="1:17" s="8" customFormat="1">
      <c r="A30" s="156" t="s">
        <v>306</v>
      </c>
      <c r="B30" s="16" t="s">
        <v>56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163">
        <f t="shared" ref="O30" si="10">SUM(C30:N30)</f>
        <v>0</v>
      </c>
      <c r="P30" s="170" t="e">
        <f>O30/$O$32</f>
        <v>#DIV/0!</v>
      </c>
      <c r="Q30" s="57"/>
    </row>
    <row r="31" spans="1:17" s="8" customFormat="1">
      <c r="A31" s="220" t="s">
        <v>18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75"/>
      <c r="Q31" s="57"/>
    </row>
    <row r="32" spans="1:17" s="8" customFormat="1">
      <c r="A32" s="151" t="s">
        <v>363</v>
      </c>
      <c r="B32" s="24" t="s">
        <v>56</v>
      </c>
      <c r="C32" s="108">
        <f t="shared" ref="C32:N32" si="11">SUM(C26:C31)</f>
        <v>0</v>
      </c>
      <c r="D32" s="108">
        <f t="shared" si="11"/>
        <v>0</v>
      </c>
      <c r="E32" s="108">
        <f t="shared" si="11"/>
        <v>0</v>
      </c>
      <c r="F32" s="108">
        <f t="shared" si="11"/>
        <v>0</v>
      </c>
      <c r="G32" s="108">
        <f t="shared" si="11"/>
        <v>0</v>
      </c>
      <c r="H32" s="108">
        <f t="shared" si="11"/>
        <v>0</v>
      </c>
      <c r="I32" s="108">
        <f t="shared" si="11"/>
        <v>0</v>
      </c>
      <c r="J32" s="108">
        <f t="shared" si="11"/>
        <v>0</v>
      </c>
      <c r="K32" s="108">
        <f t="shared" si="11"/>
        <v>0</v>
      </c>
      <c r="L32" s="108">
        <f t="shared" si="11"/>
        <v>0</v>
      </c>
      <c r="M32" s="108">
        <f t="shared" si="11"/>
        <v>0</v>
      </c>
      <c r="N32" s="108">
        <f t="shared" si="11"/>
        <v>0</v>
      </c>
      <c r="O32" s="109">
        <f t="shared" ref="O32" si="12">SUM(C32:N32)</f>
        <v>0</v>
      </c>
      <c r="P32" s="174" t="e">
        <f>O32/$O$34</f>
        <v>#DIV/0!</v>
      </c>
      <c r="Q32" s="57"/>
    </row>
    <row r="33" spans="1:17" s="8" customFormat="1">
      <c r="A33" s="221"/>
      <c r="B33" s="171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  <c r="P33" s="60"/>
      <c r="Q33" s="57"/>
    </row>
    <row r="34" spans="1:17">
      <c r="A34" s="152" t="s">
        <v>77</v>
      </c>
      <c r="B34" s="32" t="s">
        <v>56</v>
      </c>
      <c r="C34" s="176">
        <f>C12+C22+C32</f>
        <v>0</v>
      </c>
      <c r="D34" s="176">
        <f t="shared" ref="D34:N34" si="13">D12+D22+D32</f>
        <v>0</v>
      </c>
      <c r="E34" s="176">
        <f t="shared" si="13"/>
        <v>0</v>
      </c>
      <c r="F34" s="176">
        <f t="shared" si="13"/>
        <v>0</v>
      </c>
      <c r="G34" s="176">
        <f t="shared" si="13"/>
        <v>0</v>
      </c>
      <c r="H34" s="176">
        <f t="shared" si="13"/>
        <v>0</v>
      </c>
      <c r="I34" s="176">
        <f t="shared" si="13"/>
        <v>0</v>
      </c>
      <c r="J34" s="176">
        <f t="shared" si="13"/>
        <v>0</v>
      </c>
      <c r="K34" s="176">
        <f t="shared" si="13"/>
        <v>0</v>
      </c>
      <c r="L34" s="176">
        <f t="shared" si="13"/>
        <v>0</v>
      </c>
      <c r="M34" s="176">
        <f t="shared" si="13"/>
        <v>0</v>
      </c>
      <c r="N34" s="176">
        <f t="shared" si="13"/>
        <v>0</v>
      </c>
      <c r="O34" s="109">
        <f t="shared" ref="O34" si="14">SUM(C34:N34)</f>
        <v>0</v>
      </c>
      <c r="P34" s="59"/>
      <c r="Q34" s="59"/>
    </row>
    <row r="35" spans="1:17" s="8" customFormat="1">
      <c r="A35"/>
      <c r="P35" s="60"/>
      <c r="Q35" s="60"/>
    </row>
    <row r="36" spans="1:17" ht="21" customHeight="1">
      <c r="A36" s="1" t="s">
        <v>78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9"/>
    </row>
    <row r="37" spans="1:17" s="8" customFormat="1">
      <c r="A37" s="62"/>
      <c r="B37" s="63"/>
      <c r="C37" s="63"/>
      <c r="D37" s="62"/>
      <c r="E37" s="62"/>
      <c r="F37" s="63"/>
      <c r="G37" s="63"/>
      <c r="H37" s="62"/>
      <c r="I37" s="62"/>
      <c r="J37" s="63"/>
      <c r="K37" s="63"/>
      <c r="L37" s="62"/>
      <c r="M37" s="62"/>
      <c r="N37" s="63"/>
      <c r="O37" s="63"/>
      <c r="P37" s="60"/>
      <c r="Q37" s="60"/>
    </row>
    <row r="38" spans="1:17" ht="15.5">
      <c r="A38" s="219" t="s">
        <v>79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1"/>
      <c r="Q38" s="59"/>
    </row>
    <row r="39" spans="1:17">
      <c r="A39" s="3" t="s">
        <v>364</v>
      </c>
      <c r="B39" s="4" t="s">
        <v>4</v>
      </c>
      <c r="C39" s="4" t="s">
        <v>1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4" t="s">
        <v>15</v>
      </c>
      <c r="O39" s="4" t="s">
        <v>16</v>
      </c>
      <c r="P39" s="4" t="s">
        <v>225</v>
      </c>
      <c r="Q39" s="59"/>
    </row>
    <row r="40" spans="1:17">
      <c r="A40" s="156" t="s">
        <v>365</v>
      </c>
      <c r="B40" s="16" t="s">
        <v>56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63">
        <f>SUM(C40:N40)</f>
        <v>0</v>
      </c>
      <c r="P40" s="170" t="e">
        <f>O40/$O$43</f>
        <v>#DIV/0!</v>
      </c>
      <c r="Q40" s="59"/>
    </row>
    <row r="41" spans="1:17">
      <c r="A41" s="156" t="s">
        <v>366</v>
      </c>
      <c r="B41" s="16" t="s">
        <v>56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163">
        <f t="shared" ref="O41" si="15">SUM(C41:N41)</f>
        <v>0</v>
      </c>
      <c r="P41" s="170" t="e">
        <f>O41/$O$43</f>
        <v>#DIV/0!</v>
      </c>
      <c r="Q41" s="59"/>
    </row>
    <row r="42" spans="1:17" s="8" customFormat="1">
      <c r="A42" s="220" t="s">
        <v>18</v>
      </c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75"/>
      <c r="Q42" s="60"/>
    </row>
    <row r="43" spans="1:17">
      <c r="A43" s="151" t="s">
        <v>89</v>
      </c>
      <c r="B43" s="24" t="s">
        <v>56</v>
      </c>
      <c r="C43" s="108">
        <f t="shared" ref="C43:N43" si="16">SUM(C40:C42)</f>
        <v>0</v>
      </c>
      <c r="D43" s="108">
        <f t="shared" si="16"/>
        <v>0</v>
      </c>
      <c r="E43" s="108">
        <f t="shared" si="16"/>
        <v>0</v>
      </c>
      <c r="F43" s="108">
        <f t="shared" si="16"/>
        <v>0</v>
      </c>
      <c r="G43" s="108">
        <f t="shared" si="16"/>
        <v>0</v>
      </c>
      <c r="H43" s="108">
        <f t="shared" si="16"/>
        <v>0</v>
      </c>
      <c r="I43" s="108">
        <f t="shared" si="16"/>
        <v>0</v>
      </c>
      <c r="J43" s="108">
        <f t="shared" si="16"/>
        <v>0</v>
      </c>
      <c r="K43" s="108">
        <f t="shared" si="16"/>
        <v>0</v>
      </c>
      <c r="L43" s="108">
        <f t="shared" si="16"/>
        <v>0</v>
      </c>
      <c r="M43" s="108">
        <f t="shared" si="16"/>
        <v>0</v>
      </c>
      <c r="N43" s="108">
        <f t="shared" si="16"/>
        <v>0</v>
      </c>
      <c r="O43" s="109">
        <f t="shared" ref="O43" si="17">SUM(C43:N43)</f>
        <v>0</v>
      </c>
      <c r="P43" s="174" t="e">
        <f>O43/$O$62</f>
        <v>#DIV/0!</v>
      </c>
    </row>
    <row r="44" spans="1:17" s="8" customFormat="1">
      <c r="A44" s="62"/>
      <c r="B44" s="63"/>
      <c r="C44" s="63"/>
      <c r="D44" s="62"/>
      <c r="E44" s="62"/>
      <c r="F44" s="63"/>
      <c r="G44" s="63"/>
      <c r="H44" s="62"/>
      <c r="I44" s="62"/>
      <c r="J44" s="63"/>
      <c r="K44" s="63"/>
      <c r="L44" s="62"/>
      <c r="M44" s="62"/>
      <c r="N44" s="63"/>
      <c r="O44" s="63"/>
      <c r="P44" s="60"/>
      <c r="Q44" s="60"/>
    </row>
    <row r="45" spans="1:17" s="8" customFormat="1" ht="15.5">
      <c r="A45" s="219" t="s">
        <v>232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  <c r="Q45" s="60"/>
    </row>
    <row r="46" spans="1:17" s="8" customFormat="1">
      <c r="A46" s="3" t="s">
        <v>367</v>
      </c>
      <c r="B46" s="4" t="s">
        <v>4</v>
      </c>
      <c r="C46" s="4" t="s">
        <v>1</v>
      </c>
      <c r="D46" s="4" t="s">
        <v>5</v>
      </c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11</v>
      </c>
      <c r="K46" s="4" t="s">
        <v>12</v>
      </c>
      <c r="L46" s="4" t="s">
        <v>13</v>
      </c>
      <c r="M46" s="4" t="s">
        <v>14</v>
      </c>
      <c r="N46" s="4" t="s">
        <v>15</v>
      </c>
      <c r="O46" s="4" t="s">
        <v>16</v>
      </c>
      <c r="P46" s="4" t="s">
        <v>225</v>
      </c>
      <c r="Q46" s="60"/>
    </row>
    <row r="47" spans="1:17" s="8" customFormat="1">
      <c r="A47" s="156" t="s">
        <v>368</v>
      </c>
      <c r="B47" s="16" t="s">
        <v>56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163">
        <f>SUM(C47:N47)</f>
        <v>0</v>
      </c>
      <c r="P47" s="170" t="e">
        <f>O47/$O$50</f>
        <v>#DIV/0!</v>
      </c>
      <c r="Q47" s="60"/>
    </row>
    <row r="48" spans="1:17" s="8" customFormat="1">
      <c r="A48" s="156" t="s">
        <v>369</v>
      </c>
      <c r="B48" s="16" t="s">
        <v>56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163">
        <f t="shared" ref="O48" si="18">SUM(C48:N48)</f>
        <v>0</v>
      </c>
      <c r="P48" s="170" t="e">
        <f>O48/$O$50</f>
        <v>#DIV/0!</v>
      </c>
      <c r="Q48" s="60"/>
    </row>
    <row r="49" spans="1:17" s="8" customFormat="1">
      <c r="A49" s="220" t="s">
        <v>18</v>
      </c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75"/>
      <c r="Q49" s="60"/>
    </row>
    <row r="50" spans="1:17" s="8" customFormat="1">
      <c r="A50" s="159" t="s">
        <v>233</v>
      </c>
      <c r="B50" s="24" t="s">
        <v>56</v>
      </c>
      <c r="C50" s="108">
        <f t="shared" ref="C50:N50" si="19">SUM(C47:C49)</f>
        <v>0</v>
      </c>
      <c r="D50" s="108">
        <f t="shared" si="19"/>
        <v>0</v>
      </c>
      <c r="E50" s="108">
        <f t="shared" si="19"/>
        <v>0</v>
      </c>
      <c r="F50" s="108">
        <f t="shared" si="19"/>
        <v>0</v>
      </c>
      <c r="G50" s="108">
        <f t="shared" si="19"/>
        <v>0</v>
      </c>
      <c r="H50" s="108">
        <f t="shared" si="19"/>
        <v>0</v>
      </c>
      <c r="I50" s="108">
        <f t="shared" si="19"/>
        <v>0</v>
      </c>
      <c r="J50" s="108">
        <f t="shared" si="19"/>
        <v>0</v>
      </c>
      <c r="K50" s="108">
        <f t="shared" si="19"/>
        <v>0</v>
      </c>
      <c r="L50" s="108">
        <f t="shared" si="19"/>
        <v>0</v>
      </c>
      <c r="M50" s="108">
        <f t="shared" si="19"/>
        <v>0</v>
      </c>
      <c r="N50" s="108">
        <f t="shared" si="19"/>
        <v>0</v>
      </c>
      <c r="O50" s="109">
        <f t="shared" ref="O50" si="20">SUM(C50:N50)</f>
        <v>0</v>
      </c>
      <c r="P50" s="174" t="e">
        <f>O50/$O$62</f>
        <v>#DIV/0!</v>
      </c>
    </row>
    <row r="51" spans="1:17" s="8" customFormat="1">
      <c r="A51" s="62"/>
      <c r="B51" s="63"/>
      <c r="C51" s="63"/>
      <c r="D51" s="62"/>
      <c r="E51" s="62"/>
      <c r="F51" s="63"/>
      <c r="G51" s="63"/>
      <c r="H51" s="62"/>
      <c r="I51" s="62"/>
      <c r="J51" s="63"/>
      <c r="K51" s="63"/>
      <c r="L51" s="62"/>
      <c r="M51" s="62"/>
      <c r="N51" s="63"/>
      <c r="O51" s="63"/>
      <c r="P51" s="60"/>
      <c r="Q51" s="60"/>
    </row>
    <row r="52" spans="1:17" ht="15.5">
      <c r="A52" s="219" t="s">
        <v>227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1"/>
      <c r="Q52" s="59"/>
    </row>
    <row r="53" spans="1:17">
      <c r="A53" s="3" t="s">
        <v>370</v>
      </c>
      <c r="B53" s="4" t="s">
        <v>4</v>
      </c>
      <c r="C53" s="4" t="s">
        <v>1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  <c r="P53" s="4" t="s">
        <v>225</v>
      </c>
      <c r="Q53" s="59"/>
    </row>
    <row r="54" spans="1:17">
      <c r="A54" s="156" t="s">
        <v>371</v>
      </c>
      <c r="B54" s="16" t="s">
        <v>56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163">
        <f>SUM(C54:N54)</f>
        <v>0</v>
      </c>
      <c r="P54" s="170" t="e">
        <f>O54/$O$60</f>
        <v>#DIV/0!</v>
      </c>
      <c r="Q54" s="59"/>
    </row>
    <row r="55" spans="1:17">
      <c r="A55" s="156" t="s">
        <v>372</v>
      </c>
      <c r="B55" s="16" t="s">
        <v>56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63">
        <f t="shared" ref="O55" si="21">SUM(C55:N55)</f>
        <v>0</v>
      </c>
      <c r="P55" s="170" t="e">
        <f>O55/$O$60</f>
        <v>#DIV/0!</v>
      </c>
      <c r="Q55" s="59"/>
    </row>
    <row r="56" spans="1:17">
      <c r="A56" s="156" t="s">
        <v>372</v>
      </c>
      <c r="B56" s="16" t="s">
        <v>56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163">
        <f>SUM(C56:N56)</f>
        <v>0</v>
      </c>
      <c r="P56" s="170" t="e">
        <f>O56/$O$60</f>
        <v>#DIV/0!</v>
      </c>
      <c r="Q56" s="59"/>
    </row>
    <row r="57" spans="1:17">
      <c r="A57" s="156" t="s">
        <v>372</v>
      </c>
      <c r="B57" s="16" t="s">
        <v>56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163">
        <f t="shared" ref="O57:O58" si="22">SUM(C57:N57)</f>
        <v>0</v>
      </c>
      <c r="P57" s="170" t="e">
        <f>O57/$O$60</f>
        <v>#DIV/0!</v>
      </c>
      <c r="Q57" s="59"/>
    </row>
    <row r="58" spans="1:17">
      <c r="A58" s="156" t="s">
        <v>372</v>
      </c>
      <c r="B58" s="16" t="s">
        <v>56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163">
        <f t="shared" si="22"/>
        <v>0</v>
      </c>
      <c r="P58" s="170" t="e">
        <f>O58/$O$60</f>
        <v>#DIV/0!</v>
      </c>
      <c r="Q58" s="59"/>
    </row>
    <row r="59" spans="1:17" s="8" customFormat="1">
      <c r="A59" s="220" t="s">
        <v>18</v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75"/>
      <c r="Q59" s="60"/>
    </row>
    <row r="60" spans="1:17">
      <c r="A60" s="151" t="s">
        <v>90</v>
      </c>
      <c r="B60" s="24" t="s">
        <v>56</v>
      </c>
      <c r="C60" s="108">
        <f t="shared" ref="C60:N60" si="23">SUM(C54:C59)</f>
        <v>0</v>
      </c>
      <c r="D60" s="108">
        <f t="shared" si="23"/>
        <v>0</v>
      </c>
      <c r="E60" s="108">
        <f t="shared" si="23"/>
        <v>0</v>
      </c>
      <c r="F60" s="108">
        <f t="shared" si="23"/>
        <v>0</v>
      </c>
      <c r="G60" s="108">
        <f t="shared" si="23"/>
        <v>0</v>
      </c>
      <c r="H60" s="108">
        <f t="shared" si="23"/>
        <v>0</v>
      </c>
      <c r="I60" s="108">
        <f t="shared" si="23"/>
        <v>0</v>
      </c>
      <c r="J60" s="108">
        <f t="shared" si="23"/>
        <v>0</v>
      </c>
      <c r="K60" s="108">
        <f t="shared" si="23"/>
        <v>0</v>
      </c>
      <c r="L60" s="108">
        <f t="shared" si="23"/>
        <v>0</v>
      </c>
      <c r="M60" s="108">
        <f t="shared" si="23"/>
        <v>0</v>
      </c>
      <c r="N60" s="108">
        <f t="shared" si="23"/>
        <v>0</v>
      </c>
      <c r="O60" s="109">
        <f t="shared" ref="O60" si="24">SUM(C60:N60)</f>
        <v>0</v>
      </c>
      <c r="P60" s="174" t="e">
        <f>O60/$O$62</f>
        <v>#DIV/0!</v>
      </c>
    </row>
    <row r="61" spans="1:17" s="8" customFormat="1">
      <c r="A61"/>
      <c r="P61" s="60"/>
      <c r="Q61" s="60"/>
    </row>
    <row r="62" spans="1:17">
      <c r="A62" s="153" t="s">
        <v>81</v>
      </c>
      <c r="B62" s="23" t="s">
        <v>56</v>
      </c>
      <c r="C62" s="176">
        <f t="shared" ref="C62:N62" si="25">C43+C50+C60</f>
        <v>0</v>
      </c>
      <c r="D62" s="176">
        <f t="shared" si="25"/>
        <v>0</v>
      </c>
      <c r="E62" s="176">
        <f t="shared" si="25"/>
        <v>0</v>
      </c>
      <c r="F62" s="176">
        <f t="shared" si="25"/>
        <v>0</v>
      </c>
      <c r="G62" s="176">
        <f t="shared" si="25"/>
        <v>0</v>
      </c>
      <c r="H62" s="176">
        <f t="shared" si="25"/>
        <v>0</v>
      </c>
      <c r="I62" s="176">
        <f t="shared" si="25"/>
        <v>0</v>
      </c>
      <c r="J62" s="176">
        <f t="shared" si="25"/>
        <v>0</v>
      </c>
      <c r="K62" s="176">
        <f t="shared" si="25"/>
        <v>0</v>
      </c>
      <c r="L62" s="176">
        <f t="shared" si="25"/>
        <v>0</v>
      </c>
      <c r="M62" s="176">
        <f t="shared" si="25"/>
        <v>0</v>
      </c>
      <c r="N62" s="176">
        <f t="shared" si="25"/>
        <v>0</v>
      </c>
      <c r="O62" s="109">
        <f t="shared" ref="O62" si="26">SUM(C62:N62)</f>
        <v>0</v>
      </c>
      <c r="P62" s="59"/>
      <c r="Q62" s="59"/>
    </row>
    <row r="63" spans="1:17" s="8" customFormat="1">
      <c r="A63"/>
      <c r="P63" s="60"/>
      <c r="Q63" s="60"/>
    </row>
    <row r="64" spans="1:17" ht="15" customHeight="1">
      <c r="A64" s="154" t="s">
        <v>75</v>
      </c>
      <c r="B64" s="19" t="s">
        <v>56</v>
      </c>
      <c r="C64" s="109">
        <f t="shared" ref="C64:N64" si="27">C34-C62</f>
        <v>0</v>
      </c>
      <c r="D64" s="109">
        <f t="shared" si="27"/>
        <v>0</v>
      </c>
      <c r="E64" s="109">
        <f t="shared" si="27"/>
        <v>0</v>
      </c>
      <c r="F64" s="109">
        <f t="shared" si="27"/>
        <v>0</v>
      </c>
      <c r="G64" s="109">
        <f t="shared" si="27"/>
        <v>0</v>
      </c>
      <c r="H64" s="109">
        <f t="shared" si="27"/>
        <v>0</v>
      </c>
      <c r="I64" s="109">
        <f t="shared" si="27"/>
        <v>0</v>
      </c>
      <c r="J64" s="109">
        <f t="shared" si="27"/>
        <v>0</v>
      </c>
      <c r="K64" s="109">
        <f t="shared" si="27"/>
        <v>0</v>
      </c>
      <c r="L64" s="109">
        <f t="shared" si="27"/>
        <v>0</v>
      </c>
      <c r="M64" s="109">
        <f t="shared" si="27"/>
        <v>0</v>
      </c>
      <c r="N64" s="109">
        <f t="shared" si="27"/>
        <v>0</v>
      </c>
      <c r="O64" s="167">
        <f t="shared" ref="O64" si="28">SUM(C64:N64)</f>
        <v>0</v>
      </c>
      <c r="P64" s="59"/>
      <c r="Q64" s="59"/>
    </row>
    <row r="65" spans="1:16" s="8" customFormat="1"/>
    <row r="66" spans="1:16">
      <c r="N66" s="22" t="s">
        <v>82</v>
      </c>
      <c r="O66" s="58" t="str">
        <f>IF(O64=0,"CORRECTO","INCORRECTO")</f>
        <v>CORRECTO</v>
      </c>
      <c r="P66" s="21" t="s">
        <v>83</v>
      </c>
    </row>
    <row r="67" spans="1:16">
      <c r="A67" s="20"/>
      <c r="B67" s="2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</row>
  </sheetData>
  <conditionalFormatting sqref="O66">
    <cfRule type="cellIs" dxfId="4" priority="49" operator="equal">
      <formula>"INCORRECTO"</formula>
    </cfRule>
  </conditionalFormatting>
  <conditionalFormatting sqref="Q6:Q11 Q13:Q21 Q61:Q64 Q51:Q59 Q44:Q49 Q23:Q42">
    <cfRule type="cellIs" dxfId="3" priority="48" operator="greaterThan">
      <formula>0.05</formula>
    </cfRule>
  </conditionalFormatting>
  <conditionalFormatting sqref="Q51">
    <cfRule type="cellIs" dxfId="2" priority="44" operator="greaterThan">
      <formula>0.05</formula>
    </cfRule>
  </conditionalFormatting>
  <conditionalFormatting sqref="P6:P10 P12 P16:P20 P22 P26:P30 P32 P40:P41 P43 P47:P48 P50 P54:P58 P60">
    <cfRule type="cellIs" dxfId="1" priority="1" operator="greaterThan">
      <formula>0.1</formula>
    </cfRule>
  </conditionalFormatting>
  <hyperlinks>
    <hyperlink ref="A1" location="'0. CONTENIDOS'!A1" display="CONTENIDOS" xr:uid="{B1860E9F-0DB2-8D40-BFA6-CAAF5E7CA213}"/>
  </hyperlinks>
  <pageMargins left="0.7" right="0.7" top="0.75" bottom="0.75" header="0.3" footer="0.3"/>
  <ignoredErrors>
    <ignoredError sqref="P6:P12 P42:P43 P40:P41 P16:P24 P44:P45 P26:P38 P47:P52 P54:P67" evalError="1"/>
  </ignoredError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B2FA-2EBC-4274-A89F-0074F745F942}">
  <sheetPr>
    <tabColor theme="8" tint="0.39997558519241921"/>
  </sheetPr>
  <dimension ref="A1:S74"/>
  <sheetViews>
    <sheetView showGridLines="0" zoomScale="110" zoomScaleNormal="110" workbookViewId="0"/>
  </sheetViews>
  <sheetFormatPr baseColWidth="10" defaultRowHeight="14.5"/>
  <cols>
    <col min="1" max="1" width="36.453125" bestFit="1" customWidth="1"/>
    <col min="2" max="2" width="12.453125" bestFit="1" customWidth="1"/>
    <col min="4" max="18" width="11.1796875" customWidth="1"/>
    <col min="19" max="19" width="6.453125" style="8" customWidth="1"/>
  </cols>
  <sheetData>
    <row r="1" spans="1:19" s="8" customFormat="1">
      <c r="A1" s="9" t="s">
        <v>17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</row>
    <row r="2" spans="1:19" ht="24" customHeight="1">
      <c r="A2" s="1" t="s">
        <v>254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0"/>
    </row>
    <row r="3" spans="1:19" s="8" customFormat="1">
      <c r="P3" s="52"/>
      <c r="Q3" s="52"/>
      <c r="R3" s="52"/>
    </row>
    <row r="4" spans="1:19" ht="15.5">
      <c r="A4" s="27" t="str">
        <f>'6. USO DIRECTO DE AGUA'!A40</f>
        <v>EJEMPLO: DESCARGA PTAR - CANAL "NOMBRE DEL CANAL"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64"/>
      <c r="Q4" s="64"/>
      <c r="R4" s="65"/>
    </row>
    <row r="5" spans="1:19">
      <c r="A5" s="30" t="s">
        <v>50</v>
      </c>
      <c r="B5" s="4" t="s">
        <v>49</v>
      </c>
      <c r="C5" s="4" t="s">
        <v>4</v>
      </c>
      <c r="D5" s="31" t="s">
        <v>1</v>
      </c>
      <c r="E5" s="31" t="s">
        <v>5</v>
      </c>
      <c r="F5" s="31" t="s">
        <v>6</v>
      </c>
      <c r="G5" s="31" t="s">
        <v>7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31" t="s">
        <v>14</v>
      </c>
      <c r="O5" s="31" t="s">
        <v>15</v>
      </c>
      <c r="P5" s="31" t="s">
        <v>31</v>
      </c>
      <c r="Q5" s="31" t="s">
        <v>32</v>
      </c>
      <c r="R5" s="31" t="s">
        <v>33</v>
      </c>
    </row>
    <row r="6" spans="1:19">
      <c r="A6" s="15" t="s">
        <v>46</v>
      </c>
      <c r="B6" s="16" t="s">
        <v>39</v>
      </c>
      <c r="C6" s="16" t="s">
        <v>29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66">
        <f>MIN(D6:O6)</f>
        <v>0</v>
      </c>
      <c r="Q6" s="66">
        <f>MAX(D6:O6)</f>
        <v>0</v>
      </c>
      <c r="R6" s="66">
        <f>IFERROR(AVERAGE(D6:O6),0)</f>
        <v>0</v>
      </c>
    </row>
    <row r="7" spans="1:19">
      <c r="A7" s="15" t="s">
        <v>45</v>
      </c>
      <c r="B7" s="16" t="s">
        <v>41</v>
      </c>
      <c r="C7" s="16" t="s">
        <v>29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66">
        <f t="shared" ref="P7:P20" si="0">MIN(D7:O7)</f>
        <v>0</v>
      </c>
      <c r="Q7" s="66">
        <f t="shared" ref="Q7:Q20" si="1">MAX(D7:O7)</f>
        <v>0</v>
      </c>
      <c r="R7" s="66">
        <f t="shared" ref="R7:R20" si="2">IFERROR(AVERAGE(D7:O7),0)</f>
        <v>0</v>
      </c>
    </row>
    <row r="8" spans="1:19">
      <c r="A8" s="15" t="s">
        <v>84</v>
      </c>
      <c r="B8" s="16" t="s">
        <v>42</v>
      </c>
      <c r="C8" s="16" t="s">
        <v>29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66">
        <f t="shared" si="0"/>
        <v>0</v>
      </c>
      <c r="Q8" s="66">
        <f t="shared" si="1"/>
        <v>0</v>
      </c>
      <c r="R8" s="66">
        <f t="shared" si="2"/>
        <v>0</v>
      </c>
    </row>
    <row r="9" spans="1:19">
      <c r="A9" s="15" t="s">
        <v>47</v>
      </c>
      <c r="B9" s="16" t="s">
        <v>48</v>
      </c>
      <c r="C9" s="16" t="s">
        <v>29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66">
        <f t="shared" si="0"/>
        <v>0</v>
      </c>
      <c r="Q9" s="66">
        <f t="shared" si="1"/>
        <v>0</v>
      </c>
      <c r="R9" s="66">
        <f t="shared" si="2"/>
        <v>0</v>
      </c>
    </row>
    <row r="10" spans="1:19">
      <c r="A10" s="15" t="s">
        <v>43</v>
      </c>
      <c r="B10" s="16" t="s">
        <v>30</v>
      </c>
      <c r="C10" s="16" t="s">
        <v>29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66">
        <f t="shared" si="0"/>
        <v>0</v>
      </c>
      <c r="Q10" s="66">
        <f t="shared" si="1"/>
        <v>0</v>
      </c>
      <c r="R10" s="66">
        <f t="shared" si="2"/>
        <v>0</v>
      </c>
    </row>
    <row r="11" spans="1:19">
      <c r="A11" s="15" t="s">
        <v>44</v>
      </c>
      <c r="B11" s="16" t="s">
        <v>40</v>
      </c>
      <c r="C11" s="16" t="s">
        <v>29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66">
        <f t="shared" si="0"/>
        <v>0</v>
      </c>
      <c r="Q11" s="66">
        <f t="shared" si="1"/>
        <v>0</v>
      </c>
      <c r="R11" s="66">
        <f t="shared" si="2"/>
        <v>0</v>
      </c>
    </row>
    <row r="12" spans="1:19">
      <c r="A12" s="15" t="s">
        <v>37</v>
      </c>
      <c r="B12" s="16" t="s">
        <v>98</v>
      </c>
      <c r="C12" s="16" t="s">
        <v>29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66">
        <f t="shared" si="0"/>
        <v>0</v>
      </c>
      <c r="Q12" s="66">
        <f t="shared" si="1"/>
        <v>0</v>
      </c>
      <c r="R12" s="66">
        <f t="shared" si="2"/>
        <v>0</v>
      </c>
    </row>
    <row r="13" spans="1:19">
      <c r="A13" s="15" t="s">
        <v>38</v>
      </c>
      <c r="B13" s="16" t="s">
        <v>91</v>
      </c>
      <c r="C13" s="16" t="s">
        <v>29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66">
        <f t="shared" si="0"/>
        <v>0</v>
      </c>
      <c r="Q13" s="66">
        <f t="shared" si="1"/>
        <v>0</v>
      </c>
      <c r="R13" s="66">
        <f t="shared" si="2"/>
        <v>0</v>
      </c>
    </row>
    <row r="14" spans="1:19">
      <c r="A14" s="15" t="s">
        <v>34</v>
      </c>
      <c r="B14" s="16" t="s">
        <v>96</v>
      </c>
      <c r="C14" s="16" t="s">
        <v>29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66">
        <f t="shared" si="0"/>
        <v>0</v>
      </c>
      <c r="Q14" s="66">
        <f t="shared" si="1"/>
        <v>0</v>
      </c>
      <c r="R14" s="66">
        <f t="shared" si="2"/>
        <v>0</v>
      </c>
    </row>
    <row r="15" spans="1:19">
      <c r="A15" s="15" t="s">
        <v>35</v>
      </c>
      <c r="B15" s="16" t="s">
        <v>92</v>
      </c>
      <c r="C15" s="16" t="s">
        <v>29</v>
      </c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66">
        <f t="shared" si="0"/>
        <v>0</v>
      </c>
      <c r="Q15" s="66">
        <f t="shared" si="1"/>
        <v>0</v>
      </c>
      <c r="R15" s="66">
        <f t="shared" si="2"/>
        <v>0</v>
      </c>
    </row>
    <row r="16" spans="1:19">
      <c r="A16" s="15" t="s">
        <v>87</v>
      </c>
      <c r="B16" s="16" t="s">
        <v>97</v>
      </c>
      <c r="C16" s="16" t="s">
        <v>29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66">
        <f t="shared" si="0"/>
        <v>0</v>
      </c>
      <c r="Q16" s="66">
        <f t="shared" si="1"/>
        <v>0</v>
      </c>
      <c r="R16" s="66">
        <f t="shared" si="2"/>
        <v>0</v>
      </c>
    </row>
    <row r="17" spans="1:18">
      <c r="A17" s="15" t="s">
        <v>86</v>
      </c>
      <c r="B17" s="16" t="s">
        <v>95</v>
      </c>
      <c r="C17" s="16" t="s">
        <v>29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66">
        <f t="shared" si="0"/>
        <v>0</v>
      </c>
      <c r="Q17" s="66">
        <f t="shared" si="1"/>
        <v>0</v>
      </c>
      <c r="R17" s="66">
        <f t="shared" si="2"/>
        <v>0</v>
      </c>
    </row>
    <row r="18" spans="1:18">
      <c r="A18" s="15" t="s">
        <v>85</v>
      </c>
      <c r="B18" s="16" t="s">
        <v>94</v>
      </c>
      <c r="C18" s="16" t="s">
        <v>29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66">
        <f t="shared" si="0"/>
        <v>0</v>
      </c>
      <c r="Q18" s="66">
        <f t="shared" si="1"/>
        <v>0</v>
      </c>
      <c r="R18" s="66">
        <f t="shared" si="2"/>
        <v>0</v>
      </c>
    </row>
    <row r="19" spans="1:18">
      <c r="A19" s="15" t="s">
        <v>36</v>
      </c>
      <c r="B19" s="16" t="s">
        <v>93</v>
      </c>
      <c r="C19" s="16" t="s">
        <v>29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66">
        <f t="shared" si="0"/>
        <v>0</v>
      </c>
      <c r="Q19" s="66">
        <f t="shared" si="1"/>
        <v>0</v>
      </c>
      <c r="R19" s="66">
        <f t="shared" si="2"/>
        <v>0</v>
      </c>
    </row>
    <row r="20" spans="1:18">
      <c r="A20" s="15" t="s">
        <v>100</v>
      </c>
      <c r="B20" s="16" t="s">
        <v>99</v>
      </c>
      <c r="C20" s="16" t="s">
        <v>29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66">
        <f t="shared" si="0"/>
        <v>0</v>
      </c>
      <c r="Q20" s="66">
        <f t="shared" si="1"/>
        <v>0</v>
      </c>
      <c r="R20" s="66">
        <f t="shared" si="2"/>
        <v>0</v>
      </c>
    </row>
    <row r="21" spans="1:18" s="8" customFormat="1">
      <c r="P21" s="52"/>
      <c r="Q21" s="52"/>
      <c r="R21" s="52"/>
    </row>
    <row r="22" spans="1:18" ht="15.5">
      <c r="A22" s="27" t="str">
        <f>'6. USO DIRECTO DE AGUA'!A41</f>
        <v>PROCESO/EQUIPO QUE DESCARGA - NOMBRE CUERPO RECEPTOR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64"/>
      <c r="Q22" s="64"/>
      <c r="R22" s="65"/>
    </row>
    <row r="23" spans="1:18">
      <c r="A23" s="30" t="s">
        <v>50</v>
      </c>
      <c r="B23" s="4" t="s">
        <v>49</v>
      </c>
      <c r="C23" s="4" t="s">
        <v>4</v>
      </c>
      <c r="D23" s="31" t="s">
        <v>1</v>
      </c>
      <c r="E23" s="31" t="s">
        <v>5</v>
      </c>
      <c r="F23" s="31" t="s">
        <v>6</v>
      </c>
      <c r="G23" s="31" t="s">
        <v>7</v>
      </c>
      <c r="H23" s="31" t="s">
        <v>8</v>
      </c>
      <c r="I23" s="31" t="s">
        <v>9</v>
      </c>
      <c r="J23" s="31" t="s">
        <v>10</v>
      </c>
      <c r="K23" s="31" t="s">
        <v>11</v>
      </c>
      <c r="L23" s="31" t="s">
        <v>12</v>
      </c>
      <c r="M23" s="31" t="s">
        <v>13</v>
      </c>
      <c r="N23" s="31" t="s">
        <v>14</v>
      </c>
      <c r="O23" s="31" t="s">
        <v>15</v>
      </c>
      <c r="P23" s="31" t="s">
        <v>31</v>
      </c>
      <c r="Q23" s="31" t="s">
        <v>32</v>
      </c>
      <c r="R23" s="31" t="s">
        <v>33</v>
      </c>
    </row>
    <row r="24" spans="1:18">
      <c r="A24" s="15" t="s">
        <v>46</v>
      </c>
      <c r="B24" s="16" t="s">
        <v>39</v>
      </c>
      <c r="C24" s="16" t="s">
        <v>29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66">
        <f>MIN(D24:O24)</f>
        <v>0</v>
      </c>
      <c r="Q24" s="66">
        <f>MAX(D24:O24)</f>
        <v>0</v>
      </c>
      <c r="R24" s="66">
        <f>IFERROR(AVERAGE(D24:O24),0)</f>
        <v>0</v>
      </c>
    </row>
    <row r="25" spans="1:18">
      <c r="A25" s="15" t="s">
        <v>45</v>
      </c>
      <c r="B25" s="16" t="s">
        <v>41</v>
      </c>
      <c r="C25" s="16" t="s">
        <v>29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66">
        <f t="shared" ref="P25:P38" si="3">MIN(D25:O25)</f>
        <v>0</v>
      </c>
      <c r="Q25" s="66">
        <f t="shared" ref="Q25:Q38" si="4">MAX(D25:O25)</f>
        <v>0</v>
      </c>
      <c r="R25" s="66">
        <f t="shared" ref="R25:R38" si="5">IFERROR(AVERAGE(D25:O25),0)</f>
        <v>0</v>
      </c>
    </row>
    <row r="26" spans="1:18">
      <c r="A26" s="15" t="s">
        <v>84</v>
      </c>
      <c r="B26" s="16" t="s">
        <v>42</v>
      </c>
      <c r="C26" s="16" t="s">
        <v>29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66">
        <f t="shared" si="3"/>
        <v>0</v>
      </c>
      <c r="Q26" s="66">
        <f t="shared" si="4"/>
        <v>0</v>
      </c>
      <c r="R26" s="66">
        <f t="shared" si="5"/>
        <v>0</v>
      </c>
    </row>
    <row r="27" spans="1:18">
      <c r="A27" s="15" t="s">
        <v>47</v>
      </c>
      <c r="B27" s="16" t="s">
        <v>48</v>
      </c>
      <c r="C27" s="16" t="s">
        <v>29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66">
        <f t="shared" si="3"/>
        <v>0</v>
      </c>
      <c r="Q27" s="66">
        <f t="shared" si="4"/>
        <v>0</v>
      </c>
      <c r="R27" s="66">
        <f t="shared" si="5"/>
        <v>0</v>
      </c>
    </row>
    <row r="28" spans="1:18">
      <c r="A28" s="15" t="s">
        <v>43</v>
      </c>
      <c r="B28" s="16" t="s">
        <v>30</v>
      </c>
      <c r="C28" s="16" t="s">
        <v>29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66">
        <f t="shared" si="3"/>
        <v>0</v>
      </c>
      <c r="Q28" s="66">
        <f t="shared" si="4"/>
        <v>0</v>
      </c>
      <c r="R28" s="66">
        <f t="shared" si="5"/>
        <v>0</v>
      </c>
    </row>
    <row r="29" spans="1:18">
      <c r="A29" s="15" t="s">
        <v>44</v>
      </c>
      <c r="B29" s="16" t="s">
        <v>40</v>
      </c>
      <c r="C29" s="16" t="s">
        <v>29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66">
        <f t="shared" si="3"/>
        <v>0</v>
      </c>
      <c r="Q29" s="66">
        <f t="shared" si="4"/>
        <v>0</v>
      </c>
      <c r="R29" s="66">
        <f t="shared" si="5"/>
        <v>0</v>
      </c>
    </row>
    <row r="30" spans="1:18">
      <c r="A30" s="15" t="s">
        <v>37</v>
      </c>
      <c r="B30" s="16" t="s">
        <v>98</v>
      </c>
      <c r="C30" s="16" t="s">
        <v>29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66">
        <f t="shared" si="3"/>
        <v>0</v>
      </c>
      <c r="Q30" s="66">
        <f t="shared" si="4"/>
        <v>0</v>
      </c>
      <c r="R30" s="66">
        <f t="shared" si="5"/>
        <v>0</v>
      </c>
    </row>
    <row r="31" spans="1:18">
      <c r="A31" s="15" t="s">
        <v>38</v>
      </c>
      <c r="B31" s="16" t="s">
        <v>91</v>
      </c>
      <c r="C31" s="16" t="s">
        <v>29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66">
        <f t="shared" si="3"/>
        <v>0</v>
      </c>
      <c r="Q31" s="66">
        <f t="shared" si="4"/>
        <v>0</v>
      </c>
      <c r="R31" s="66">
        <f t="shared" si="5"/>
        <v>0</v>
      </c>
    </row>
    <row r="32" spans="1:18">
      <c r="A32" s="15" t="s">
        <v>34</v>
      </c>
      <c r="B32" s="16" t="s">
        <v>96</v>
      </c>
      <c r="C32" s="16" t="s">
        <v>29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66">
        <f t="shared" si="3"/>
        <v>0</v>
      </c>
      <c r="Q32" s="66">
        <f t="shared" si="4"/>
        <v>0</v>
      </c>
      <c r="R32" s="66">
        <f t="shared" si="5"/>
        <v>0</v>
      </c>
    </row>
    <row r="33" spans="1:18">
      <c r="A33" s="15" t="s">
        <v>35</v>
      </c>
      <c r="B33" s="16" t="s">
        <v>92</v>
      </c>
      <c r="C33" s="16" t="s">
        <v>29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66">
        <f t="shared" si="3"/>
        <v>0</v>
      </c>
      <c r="Q33" s="66">
        <f t="shared" si="4"/>
        <v>0</v>
      </c>
      <c r="R33" s="66">
        <f t="shared" si="5"/>
        <v>0</v>
      </c>
    </row>
    <row r="34" spans="1:18">
      <c r="A34" s="15" t="s">
        <v>87</v>
      </c>
      <c r="B34" s="16" t="s">
        <v>97</v>
      </c>
      <c r="C34" s="16" t="s">
        <v>29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66">
        <f t="shared" si="3"/>
        <v>0</v>
      </c>
      <c r="Q34" s="66">
        <f t="shared" si="4"/>
        <v>0</v>
      </c>
      <c r="R34" s="66">
        <f t="shared" si="5"/>
        <v>0</v>
      </c>
    </row>
    <row r="35" spans="1:18">
      <c r="A35" s="15" t="s">
        <v>86</v>
      </c>
      <c r="B35" s="16" t="s">
        <v>95</v>
      </c>
      <c r="C35" s="16" t="s">
        <v>29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66">
        <f t="shared" si="3"/>
        <v>0</v>
      </c>
      <c r="Q35" s="66">
        <f t="shared" si="4"/>
        <v>0</v>
      </c>
      <c r="R35" s="66">
        <f t="shared" si="5"/>
        <v>0</v>
      </c>
    </row>
    <row r="36" spans="1:18">
      <c r="A36" s="15" t="s">
        <v>85</v>
      </c>
      <c r="B36" s="16" t="s">
        <v>94</v>
      </c>
      <c r="C36" s="16" t="s">
        <v>29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66">
        <f t="shared" si="3"/>
        <v>0</v>
      </c>
      <c r="Q36" s="66">
        <f t="shared" si="4"/>
        <v>0</v>
      </c>
      <c r="R36" s="66">
        <f t="shared" si="5"/>
        <v>0</v>
      </c>
    </row>
    <row r="37" spans="1:18">
      <c r="A37" s="15" t="s">
        <v>36</v>
      </c>
      <c r="B37" s="16" t="s">
        <v>93</v>
      </c>
      <c r="C37" s="16" t="s">
        <v>29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66">
        <f t="shared" si="3"/>
        <v>0</v>
      </c>
      <c r="Q37" s="66">
        <f t="shared" si="4"/>
        <v>0</v>
      </c>
      <c r="R37" s="66">
        <f t="shared" si="5"/>
        <v>0</v>
      </c>
    </row>
    <row r="38" spans="1:18">
      <c r="A38" s="15" t="s">
        <v>100</v>
      </c>
      <c r="B38" s="16" t="s">
        <v>99</v>
      </c>
      <c r="C38" s="16" t="s">
        <v>29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66">
        <f t="shared" si="3"/>
        <v>0</v>
      </c>
      <c r="Q38" s="66">
        <f t="shared" si="4"/>
        <v>0</v>
      </c>
      <c r="R38" s="66">
        <f t="shared" si="5"/>
        <v>0</v>
      </c>
    </row>
    <row r="40" spans="1:18" ht="15.5">
      <c r="A40" s="27" t="str">
        <f>'6. USO DIRECTO DE AGUA'!A47</f>
        <v>EJEMPLO: INFILTRACIÓN AGUAS SERVIDAS TRATADAS - DREN DE AGUAS SERVIDAS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</row>
    <row r="41" spans="1:18">
      <c r="A41" s="30" t="s">
        <v>50</v>
      </c>
      <c r="B41" s="4" t="s">
        <v>49</v>
      </c>
      <c r="C41" s="4" t="s">
        <v>4</v>
      </c>
      <c r="D41" s="31" t="s">
        <v>1</v>
      </c>
      <c r="E41" s="31" t="s">
        <v>5</v>
      </c>
      <c r="F41" s="31" t="s">
        <v>6</v>
      </c>
      <c r="G41" s="31" t="s">
        <v>7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31" t="s">
        <v>14</v>
      </c>
      <c r="O41" s="31" t="s">
        <v>15</v>
      </c>
      <c r="P41" s="31" t="s">
        <v>31</v>
      </c>
      <c r="Q41" s="31" t="s">
        <v>32</v>
      </c>
      <c r="R41" s="31" t="s">
        <v>33</v>
      </c>
    </row>
    <row r="42" spans="1:18">
      <c r="A42" s="15" t="s">
        <v>46</v>
      </c>
      <c r="B42" s="16" t="s">
        <v>39</v>
      </c>
      <c r="C42" s="16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0">
        <f>MIN(D42:O42)</f>
        <v>0</v>
      </c>
      <c r="Q42" s="160">
        <f>MAX(D42:O42)</f>
        <v>0</v>
      </c>
      <c r="R42" s="160">
        <f t="shared" ref="R42:R56" si="6">IFERROR(AVERAGE(D42:O42),0)</f>
        <v>0</v>
      </c>
    </row>
    <row r="43" spans="1:18">
      <c r="A43" s="15" t="s">
        <v>45</v>
      </c>
      <c r="B43" s="16" t="s">
        <v>41</v>
      </c>
      <c r="C43" s="16" t="s">
        <v>29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0">
        <f t="shared" ref="P43:P56" si="7">MIN(D43:O43)</f>
        <v>0</v>
      </c>
      <c r="Q43" s="160">
        <f t="shared" ref="Q43:Q56" si="8">MAX(D43:O43)</f>
        <v>0</v>
      </c>
      <c r="R43" s="160">
        <f t="shared" si="6"/>
        <v>0</v>
      </c>
    </row>
    <row r="44" spans="1:18">
      <c r="A44" s="15" t="s">
        <v>84</v>
      </c>
      <c r="B44" s="16" t="s">
        <v>42</v>
      </c>
      <c r="C44" s="16" t="s">
        <v>29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0">
        <f t="shared" si="7"/>
        <v>0</v>
      </c>
      <c r="Q44" s="160">
        <f t="shared" si="8"/>
        <v>0</v>
      </c>
      <c r="R44" s="160">
        <f t="shared" si="6"/>
        <v>0</v>
      </c>
    </row>
    <row r="45" spans="1:18">
      <c r="A45" s="15" t="s">
        <v>47</v>
      </c>
      <c r="B45" s="16" t="s">
        <v>48</v>
      </c>
      <c r="C45" s="16" t="s">
        <v>29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0">
        <f t="shared" si="7"/>
        <v>0</v>
      </c>
      <c r="Q45" s="160">
        <f t="shared" si="8"/>
        <v>0</v>
      </c>
      <c r="R45" s="160">
        <f t="shared" si="6"/>
        <v>0</v>
      </c>
    </row>
    <row r="46" spans="1:18">
      <c r="A46" s="15" t="s">
        <v>43</v>
      </c>
      <c r="B46" s="16" t="s">
        <v>30</v>
      </c>
      <c r="C46" s="16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60">
        <f t="shared" si="7"/>
        <v>0</v>
      </c>
      <c r="Q46" s="160">
        <f t="shared" si="8"/>
        <v>0</v>
      </c>
      <c r="R46" s="160">
        <f t="shared" si="6"/>
        <v>0</v>
      </c>
    </row>
    <row r="47" spans="1:18">
      <c r="A47" s="15" t="s">
        <v>44</v>
      </c>
      <c r="B47" s="16" t="s">
        <v>40</v>
      </c>
      <c r="C47" s="16" t="s">
        <v>29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60">
        <f t="shared" si="7"/>
        <v>0</v>
      </c>
      <c r="Q47" s="160">
        <f t="shared" si="8"/>
        <v>0</v>
      </c>
      <c r="R47" s="160">
        <f t="shared" si="6"/>
        <v>0</v>
      </c>
    </row>
    <row r="48" spans="1:18">
      <c r="A48" s="15" t="s">
        <v>37</v>
      </c>
      <c r="B48" s="16" t="s">
        <v>98</v>
      </c>
      <c r="C48" s="16" t="s">
        <v>29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60">
        <f t="shared" si="7"/>
        <v>0</v>
      </c>
      <c r="Q48" s="160">
        <f t="shared" si="8"/>
        <v>0</v>
      </c>
      <c r="R48" s="160">
        <f t="shared" si="6"/>
        <v>0</v>
      </c>
    </row>
    <row r="49" spans="1:18">
      <c r="A49" s="15" t="s">
        <v>38</v>
      </c>
      <c r="B49" s="16" t="s">
        <v>91</v>
      </c>
      <c r="C49" s="16" t="s">
        <v>29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60">
        <f t="shared" si="7"/>
        <v>0</v>
      </c>
      <c r="Q49" s="160">
        <f t="shared" si="8"/>
        <v>0</v>
      </c>
      <c r="R49" s="160">
        <f t="shared" si="6"/>
        <v>0</v>
      </c>
    </row>
    <row r="50" spans="1:18">
      <c r="A50" s="15" t="s">
        <v>34</v>
      </c>
      <c r="B50" s="16" t="s">
        <v>96</v>
      </c>
      <c r="C50" s="16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60">
        <f t="shared" si="7"/>
        <v>0</v>
      </c>
      <c r="Q50" s="160">
        <f t="shared" si="8"/>
        <v>0</v>
      </c>
      <c r="R50" s="160">
        <f t="shared" si="6"/>
        <v>0</v>
      </c>
    </row>
    <row r="51" spans="1:18">
      <c r="A51" s="15" t="s">
        <v>35</v>
      </c>
      <c r="B51" s="16" t="s">
        <v>92</v>
      </c>
      <c r="C51" s="16" t="s">
        <v>29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60">
        <f t="shared" si="7"/>
        <v>0</v>
      </c>
      <c r="Q51" s="160">
        <f t="shared" si="8"/>
        <v>0</v>
      </c>
      <c r="R51" s="160">
        <f t="shared" si="6"/>
        <v>0</v>
      </c>
    </row>
    <row r="52" spans="1:18">
      <c r="A52" s="15" t="s">
        <v>87</v>
      </c>
      <c r="B52" s="16" t="s">
        <v>97</v>
      </c>
      <c r="C52" s="16" t="s">
        <v>29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60">
        <f t="shared" si="7"/>
        <v>0</v>
      </c>
      <c r="Q52" s="160">
        <f t="shared" si="8"/>
        <v>0</v>
      </c>
      <c r="R52" s="160">
        <f t="shared" si="6"/>
        <v>0</v>
      </c>
    </row>
    <row r="53" spans="1:18">
      <c r="A53" s="15" t="s">
        <v>86</v>
      </c>
      <c r="B53" s="16" t="s">
        <v>95</v>
      </c>
      <c r="C53" s="16" t="s">
        <v>29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60">
        <f t="shared" si="7"/>
        <v>0</v>
      </c>
      <c r="Q53" s="160">
        <f t="shared" si="8"/>
        <v>0</v>
      </c>
      <c r="R53" s="160">
        <f t="shared" si="6"/>
        <v>0</v>
      </c>
    </row>
    <row r="54" spans="1:18">
      <c r="A54" s="15" t="s">
        <v>85</v>
      </c>
      <c r="B54" s="16" t="s">
        <v>94</v>
      </c>
      <c r="C54" s="16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60">
        <f t="shared" si="7"/>
        <v>0</v>
      </c>
      <c r="Q54" s="160">
        <f t="shared" si="8"/>
        <v>0</v>
      </c>
      <c r="R54" s="160">
        <f t="shared" si="6"/>
        <v>0</v>
      </c>
    </row>
    <row r="55" spans="1:18">
      <c r="A55" s="15" t="s">
        <v>36</v>
      </c>
      <c r="B55" s="16" t="s">
        <v>93</v>
      </c>
      <c r="C55" s="16" t="s">
        <v>29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60">
        <f t="shared" si="7"/>
        <v>0</v>
      </c>
      <c r="Q55" s="160">
        <f t="shared" si="8"/>
        <v>0</v>
      </c>
      <c r="R55" s="160">
        <f t="shared" si="6"/>
        <v>0</v>
      </c>
    </row>
    <row r="56" spans="1:18">
      <c r="A56" s="15" t="s">
        <v>100</v>
      </c>
      <c r="B56" s="16" t="s">
        <v>99</v>
      </c>
      <c r="C56" s="16" t="s">
        <v>29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60">
        <f t="shared" si="7"/>
        <v>0</v>
      </c>
      <c r="Q56" s="160">
        <f t="shared" si="8"/>
        <v>0</v>
      </c>
      <c r="R56" s="160">
        <f t="shared" si="6"/>
        <v>0</v>
      </c>
    </row>
    <row r="58" spans="1:18" ht="15.5">
      <c r="A58" s="27" t="str">
        <f>'6. USO DIRECTO DE AGUA'!A48</f>
        <v>AGUA QUE INFILTRA - PROCESO/EQUIPO QUE INFILTRA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9"/>
    </row>
    <row r="59" spans="1:18">
      <c r="A59" s="30" t="s">
        <v>50</v>
      </c>
      <c r="B59" s="4" t="s">
        <v>49</v>
      </c>
      <c r="C59" s="4" t="s">
        <v>4</v>
      </c>
      <c r="D59" s="31" t="s">
        <v>1</v>
      </c>
      <c r="E59" s="31" t="s">
        <v>5</v>
      </c>
      <c r="F59" s="31" t="s">
        <v>6</v>
      </c>
      <c r="G59" s="31" t="s">
        <v>7</v>
      </c>
      <c r="H59" s="31" t="s">
        <v>8</v>
      </c>
      <c r="I59" s="31" t="s">
        <v>9</v>
      </c>
      <c r="J59" s="31" t="s">
        <v>10</v>
      </c>
      <c r="K59" s="31" t="s">
        <v>11</v>
      </c>
      <c r="L59" s="31" t="s">
        <v>12</v>
      </c>
      <c r="M59" s="31" t="s">
        <v>13</v>
      </c>
      <c r="N59" s="31" t="s">
        <v>14</v>
      </c>
      <c r="O59" s="31" t="s">
        <v>15</v>
      </c>
      <c r="P59" s="31" t="s">
        <v>31</v>
      </c>
      <c r="Q59" s="31" t="s">
        <v>32</v>
      </c>
      <c r="R59" s="31" t="s">
        <v>33</v>
      </c>
    </row>
    <row r="60" spans="1:18">
      <c r="A60" s="15" t="s">
        <v>46</v>
      </c>
      <c r="B60" s="16" t="s">
        <v>39</v>
      </c>
      <c r="C60" s="16" t="s">
        <v>29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60">
        <f>MIN(D60:O60)</f>
        <v>0</v>
      </c>
      <c r="Q60" s="160">
        <f>MAX(D60:O60)</f>
        <v>0</v>
      </c>
      <c r="R60" s="160">
        <f t="shared" ref="R60:R74" si="9">IFERROR(AVERAGE(D60:O60),0)</f>
        <v>0</v>
      </c>
    </row>
    <row r="61" spans="1:18">
      <c r="A61" s="15" t="s">
        <v>45</v>
      </c>
      <c r="B61" s="16" t="s">
        <v>41</v>
      </c>
      <c r="C61" s="16" t="s">
        <v>29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60">
        <f t="shared" ref="P61:P74" si="10">MIN(D61:O61)</f>
        <v>0</v>
      </c>
      <c r="Q61" s="160">
        <f t="shared" ref="Q61:Q74" si="11">MAX(D61:O61)</f>
        <v>0</v>
      </c>
      <c r="R61" s="160">
        <f t="shared" si="9"/>
        <v>0</v>
      </c>
    </row>
    <row r="62" spans="1:18">
      <c r="A62" s="15" t="s">
        <v>84</v>
      </c>
      <c r="B62" s="16" t="s">
        <v>42</v>
      </c>
      <c r="C62" s="16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60">
        <f t="shared" si="10"/>
        <v>0</v>
      </c>
      <c r="Q62" s="160">
        <f t="shared" si="11"/>
        <v>0</v>
      </c>
      <c r="R62" s="160">
        <f t="shared" si="9"/>
        <v>0</v>
      </c>
    </row>
    <row r="63" spans="1:18">
      <c r="A63" s="15" t="s">
        <v>47</v>
      </c>
      <c r="B63" s="16" t="s">
        <v>48</v>
      </c>
      <c r="C63" s="16" t="s">
        <v>29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60">
        <f t="shared" si="10"/>
        <v>0</v>
      </c>
      <c r="Q63" s="160">
        <f t="shared" si="11"/>
        <v>0</v>
      </c>
      <c r="R63" s="160">
        <f t="shared" si="9"/>
        <v>0</v>
      </c>
    </row>
    <row r="64" spans="1:18">
      <c r="A64" s="15" t="s">
        <v>43</v>
      </c>
      <c r="B64" s="16" t="s">
        <v>30</v>
      </c>
      <c r="C64" s="16" t="s">
        <v>29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60">
        <f t="shared" si="10"/>
        <v>0</v>
      </c>
      <c r="Q64" s="160">
        <f t="shared" si="11"/>
        <v>0</v>
      </c>
      <c r="R64" s="160">
        <f t="shared" si="9"/>
        <v>0</v>
      </c>
    </row>
    <row r="65" spans="1:18">
      <c r="A65" s="15" t="s">
        <v>44</v>
      </c>
      <c r="B65" s="16" t="s">
        <v>40</v>
      </c>
      <c r="C65" s="16" t="s">
        <v>29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60">
        <f t="shared" si="10"/>
        <v>0</v>
      </c>
      <c r="Q65" s="160">
        <f t="shared" si="11"/>
        <v>0</v>
      </c>
      <c r="R65" s="160">
        <f t="shared" si="9"/>
        <v>0</v>
      </c>
    </row>
    <row r="66" spans="1:18">
      <c r="A66" s="15" t="s">
        <v>37</v>
      </c>
      <c r="B66" s="16" t="s">
        <v>98</v>
      </c>
      <c r="C66" s="16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60">
        <f t="shared" si="10"/>
        <v>0</v>
      </c>
      <c r="Q66" s="160">
        <f t="shared" si="11"/>
        <v>0</v>
      </c>
      <c r="R66" s="160">
        <f t="shared" si="9"/>
        <v>0</v>
      </c>
    </row>
    <row r="67" spans="1:18">
      <c r="A67" s="15" t="s">
        <v>38</v>
      </c>
      <c r="B67" s="16" t="s">
        <v>91</v>
      </c>
      <c r="C67" s="16" t="s">
        <v>29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60">
        <f t="shared" si="10"/>
        <v>0</v>
      </c>
      <c r="Q67" s="160">
        <f t="shared" si="11"/>
        <v>0</v>
      </c>
      <c r="R67" s="160">
        <f t="shared" si="9"/>
        <v>0</v>
      </c>
    </row>
    <row r="68" spans="1:18">
      <c r="A68" s="15" t="s">
        <v>34</v>
      </c>
      <c r="B68" s="16" t="s">
        <v>96</v>
      </c>
      <c r="C68" s="16" t="s">
        <v>29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60">
        <f t="shared" si="10"/>
        <v>0</v>
      </c>
      <c r="Q68" s="160">
        <f t="shared" si="11"/>
        <v>0</v>
      </c>
      <c r="R68" s="160">
        <f t="shared" si="9"/>
        <v>0</v>
      </c>
    </row>
    <row r="69" spans="1:18">
      <c r="A69" s="15" t="s">
        <v>35</v>
      </c>
      <c r="B69" s="16" t="s">
        <v>92</v>
      </c>
      <c r="C69" s="16" t="s">
        <v>29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60">
        <f t="shared" si="10"/>
        <v>0</v>
      </c>
      <c r="Q69" s="160">
        <f t="shared" si="11"/>
        <v>0</v>
      </c>
      <c r="R69" s="160">
        <f t="shared" si="9"/>
        <v>0</v>
      </c>
    </row>
    <row r="70" spans="1:18">
      <c r="A70" s="15" t="s">
        <v>87</v>
      </c>
      <c r="B70" s="16" t="s">
        <v>97</v>
      </c>
      <c r="C70" s="16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60">
        <f t="shared" si="10"/>
        <v>0</v>
      </c>
      <c r="Q70" s="160">
        <f t="shared" si="11"/>
        <v>0</v>
      </c>
      <c r="R70" s="160">
        <f t="shared" si="9"/>
        <v>0</v>
      </c>
    </row>
    <row r="71" spans="1:18">
      <c r="A71" s="15" t="s">
        <v>86</v>
      </c>
      <c r="B71" s="16" t="s">
        <v>95</v>
      </c>
      <c r="C71" s="16" t="s">
        <v>29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60">
        <f t="shared" si="10"/>
        <v>0</v>
      </c>
      <c r="Q71" s="160">
        <f t="shared" si="11"/>
        <v>0</v>
      </c>
      <c r="R71" s="160">
        <f t="shared" si="9"/>
        <v>0</v>
      </c>
    </row>
    <row r="72" spans="1:18">
      <c r="A72" s="15" t="s">
        <v>85</v>
      </c>
      <c r="B72" s="16" t="s">
        <v>94</v>
      </c>
      <c r="C72" s="16" t="s">
        <v>29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60">
        <f t="shared" si="10"/>
        <v>0</v>
      </c>
      <c r="Q72" s="160">
        <f t="shared" si="11"/>
        <v>0</v>
      </c>
      <c r="R72" s="160">
        <f t="shared" si="9"/>
        <v>0</v>
      </c>
    </row>
    <row r="73" spans="1:18">
      <c r="A73" s="15" t="s">
        <v>36</v>
      </c>
      <c r="B73" s="16" t="s">
        <v>93</v>
      </c>
      <c r="C73" s="16" t="s">
        <v>29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60">
        <f t="shared" si="10"/>
        <v>0</v>
      </c>
      <c r="Q73" s="160">
        <f t="shared" si="11"/>
        <v>0</v>
      </c>
      <c r="R73" s="160">
        <f t="shared" si="9"/>
        <v>0</v>
      </c>
    </row>
    <row r="74" spans="1:18">
      <c r="A74" s="15" t="s">
        <v>100</v>
      </c>
      <c r="B74" s="16" t="s">
        <v>99</v>
      </c>
      <c r="C74" s="16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60">
        <f t="shared" si="10"/>
        <v>0</v>
      </c>
      <c r="Q74" s="160">
        <f t="shared" si="11"/>
        <v>0</v>
      </c>
      <c r="R74" s="160">
        <f t="shared" si="9"/>
        <v>0</v>
      </c>
    </row>
  </sheetData>
  <hyperlinks>
    <hyperlink ref="A1" location="'0. CONTENIDOS'!A1" display="CONTENIDOS" xr:uid="{CBA03CDF-FA73-8A4D-9CE6-73FC8B7498B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C3F2-C7D7-7D4C-9237-072D5E058DC5}">
  <sheetPr>
    <tabColor theme="7" tint="0.39997558519241921"/>
  </sheetPr>
  <dimension ref="A1:H19"/>
  <sheetViews>
    <sheetView showGridLines="0" zoomScale="120" zoomScaleNormal="120" workbookViewId="0"/>
  </sheetViews>
  <sheetFormatPr baseColWidth="10" defaultRowHeight="14.5"/>
  <cols>
    <col min="1" max="1" width="89.1796875" bestFit="1" customWidth="1"/>
    <col min="2" max="2" width="15" bestFit="1" customWidth="1"/>
    <col min="3" max="3" width="20.453125" bestFit="1" customWidth="1"/>
    <col min="4" max="4" width="3.36328125" customWidth="1"/>
    <col min="5" max="5" width="61.6328125" bestFit="1" customWidth="1"/>
    <col min="6" max="6" width="15" bestFit="1" customWidth="1"/>
    <col min="7" max="7" width="25.453125" bestFit="1" customWidth="1"/>
  </cols>
  <sheetData>
    <row r="1" spans="1:8">
      <c r="A1" s="9" t="s">
        <v>17</v>
      </c>
    </row>
    <row r="2" spans="1:8" ht="24" customHeight="1">
      <c r="A2" s="100" t="s">
        <v>213</v>
      </c>
      <c r="B2" s="98"/>
      <c r="C2" s="99"/>
      <c r="D2" s="99"/>
      <c r="E2" s="99"/>
      <c r="F2" s="99"/>
      <c r="G2" s="99"/>
      <c r="H2" s="50"/>
    </row>
    <row r="3" spans="1:8">
      <c r="A3" s="9"/>
    </row>
    <row r="4" spans="1:8">
      <c r="A4" s="223" t="s">
        <v>158</v>
      </c>
      <c r="B4" s="223"/>
      <c r="C4" s="223"/>
      <c r="E4" s="223" t="s">
        <v>170</v>
      </c>
      <c r="F4" s="223"/>
      <c r="G4" s="223"/>
    </row>
    <row r="5" spans="1:8">
      <c r="A5" s="67" t="s">
        <v>159</v>
      </c>
      <c r="B5" s="68" t="s">
        <v>4</v>
      </c>
      <c r="C5" s="68" t="s">
        <v>160</v>
      </c>
      <c r="E5" s="67" t="s">
        <v>159</v>
      </c>
      <c r="F5" s="68" t="s">
        <v>4</v>
      </c>
      <c r="G5" s="68" t="s">
        <v>160</v>
      </c>
    </row>
    <row r="6" spans="1:8">
      <c r="A6" s="69" t="s">
        <v>163</v>
      </c>
      <c r="B6" s="70"/>
      <c r="C6" s="71"/>
      <c r="E6" s="69" t="s">
        <v>163</v>
      </c>
      <c r="F6" s="70"/>
      <c r="G6" s="71"/>
    </row>
    <row r="7" spans="1:8">
      <c r="A7" s="43" t="s">
        <v>161</v>
      </c>
      <c r="B7" s="44" t="s">
        <v>142</v>
      </c>
      <c r="C7" s="79" t="s">
        <v>143</v>
      </c>
      <c r="E7" s="43" t="s">
        <v>122</v>
      </c>
      <c r="F7" s="44" t="s">
        <v>144</v>
      </c>
      <c r="G7" s="79" t="s">
        <v>143</v>
      </c>
    </row>
    <row r="8" spans="1:8">
      <c r="A8" s="43" t="s">
        <v>162</v>
      </c>
      <c r="B8" s="44" t="s">
        <v>142</v>
      </c>
      <c r="C8" s="44" t="s">
        <v>145</v>
      </c>
      <c r="E8" s="69" t="s">
        <v>164</v>
      </c>
      <c r="F8" s="72"/>
      <c r="G8" s="130"/>
    </row>
    <row r="9" spans="1:8">
      <c r="A9" s="69" t="s">
        <v>164</v>
      </c>
      <c r="B9" s="72"/>
      <c r="C9" s="130"/>
      <c r="E9" s="73" t="s">
        <v>177</v>
      </c>
      <c r="F9" s="74"/>
      <c r="G9" s="131"/>
    </row>
    <row r="10" spans="1:8">
      <c r="A10" s="43" t="s">
        <v>350</v>
      </c>
      <c r="B10" s="44" t="s">
        <v>148</v>
      </c>
      <c r="C10" s="44" t="s">
        <v>149</v>
      </c>
      <c r="E10" s="43" t="s">
        <v>171</v>
      </c>
      <c r="F10" s="44" t="s">
        <v>146</v>
      </c>
      <c r="G10" s="44" t="s">
        <v>147</v>
      </c>
    </row>
    <row r="11" spans="1:8">
      <c r="A11" s="69" t="s">
        <v>165</v>
      </c>
      <c r="B11" s="72"/>
      <c r="C11" s="130"/>
      <c r="E11" s="73" t="s">
        <v>178</v>
      </c>
      <c r="F11" s="74"/>
      <c r="G11" s="131"/>
    </row>
    <row r="12" spans="1:8">
      <c r="A12" s="73" t="s">
        <v>166</v>
      </c>
      <c r="B12" s="74"/>
      <c r="C12" s="131"/>
      <c r="E12" s="75" t="s">
        <v>172</v>
      </c>
      <c r="F12" s="76" t="s">
        <v>150</v>
      </c>
      <c r="G12" s="76" t="s">
        <v>147</v>
      </c>
    </row>
    <row r="13" spans="1:8">
      <c r="A13" s="43" t="s">
        <v>168</v>
      </c>
      <c r="B13" s="44" t="s">
        <v>151</v>
      </c>
      <c r="C13" s="132" t="s">
        <v>152</v>
      </c>
      <c r="E13" s="43" t="s">
        <v>173</v>
      </c>
      <c r="F13" s="44" t="s">
        <v>153</v>
      </c>
      <c r="G13" s="44" t="s">
        <v>154</v>
      </c>
    </row>
    <row r="14" spans="1:8">
      <c r="A14" s="73" t="s">
        <v>167</v>
      </c>
      <c r="B14" s="74"/>
      <c r="C14" s="131"/>
      <c r="E14" s="69" t="s">
        <v>165</v>
      </c>
      <c r="F14" s="72"/>
      <c r="G14" s="130"/>
    </row>
    <row r="15" spans="1:8">
      <c r="A15" s="43" t="s">
        <v>169</v>
      </c>
      <c r="B15" s="44" t="s">
        <v>156</v>
      </c>
      <c r="C15" s="44" t="s">
        <v>155</v>
      </c>
      <c r="E15" s="73" t="s">
        <v>166</v>
      </c>
      <c r="F15" s="74"/>
      <c r="G15" s="131"/>
    </row>
    <row r="16" spans="1:8">
      <c r="A16" s="43" t="s">
        <v>212</v>
      </c>
      <c r="B16" s="44" t="s">
        <v>156</v>
      </c>
      <c r="C16" s="44" t="s">
        <v>157</v>
      </c>
      <c r="E16" s="43" t="s">
        <v>174</v>
      </c>
      <c r="F16" s="44" t="s">
        <v>151</v>
      </c>
      <c r="G16" s="44" t="s">
        <v>147</v>
      </c>
    </row>
    <row r="17" spans="1:7">
      <c r="A17" s="77"/>
      <c r="B17" s="78"/>
      <c r="C17" s="77"/>
      <c r="E17" s="73" t="s">
        <v>167</v>
      </c>
      <c r="F17" s="74"/>
      <c r="G17" s="131"/>
    </row>
    <row r="18" spans="1:7">
      <c r="E18" s="43" t="s">
        <v>175</v>
      </c>
      <c r="F18" s="44" t="s">
        <v>156</v>
      </c>
      <c r="G18" s="44" t="s">
        <v>147</v>
      </c>
    </row>
    <row r="19" spans="1:7">
      <c r="E19" s="43" t="s">
        <v>176</v>
      </c>
      <c r="F19" s="44" t="s">
        <v>156</v>
      </c>
      <c r="G19" s="44" t="s">
        <v>154</v>
      </c>
    </row>
  </sheetData>
  <mergeCells count="2">
    <mergeCell ref="A4:C4"/>
    <mergeCell ref="E4:G4"/>
  </mergeCells>
  <hyperlinks>
    <hyperlink ref="A1" location="'0. CONTENIDOS'!A1" display="CONTENIDOS" xr:uid="{18F83590-644A-D342-A4B3-E220AD2E7253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0. CONTENIDOS</vt:lpstr>
      <vt:lpstr>1. GLOSARIO Y ABREVIATURAS</vt:lpstr>
      <vt:lpstr>2. INSTRUCCIONES</vt:lpstr>
      <vt:lpstr>3. INFORMACIÓN</vt:lpstr>
      <vt:lpstr>4. DESCRIPCIÓN</vt:lpstr>
      <vt:lpstr>5. PRODUCCIÓN</vt:lpstr>
      <vt:lpstr>6. USO DIRECTO DE AGUA</vt:lpstr>
      <vt:lpstr>7. CALIDAD DE AGUA-USO DIRECTO</vt:lpstr>
      <vt:lpstr>8. INDICADORES EVALUADOS</vt:lpstr>
      <vt:lpstr>9. EMISIÓN CONTAMINANTES</vt:lpstr>
      <vt:lpstr>10. FC INDICADORES</vt:lpstr>
      <vt:lpstr>11. RESULTADOS HUELLA DIRECTA</vt:lpstr>
      <vt:lpstr>12. RESUMEN HUELLA DIRECTA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</dc:creator>
  <cp:keywords/>
  <dc:description/>
  <cp:lastModifiedBy>sara</cp:lastModifiedBy>
  <dcterms:created xsi:type="dcterms:W3CDTF">2018-10-31T13:18:37Z</dcterms:created>
  <dcterms:modified xsi:type="dcterms:W3CDTF">2021-01-16T20:40:20Z</dcterms:modified>
  <cp:category/>
</cp:coreProperties>
</file>